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OD-STD\Skjema\prospect\oppdateringer\2018_Navneendring\skjema\"/>
    </mc:Choice>
  </mc:AlternateContent>
  <workbookProtection workbookAlgorithmName="SHA-512" workbookHashValue="g0Fh1EtgvWR5ETvFM2Oi6U6hlDnHJr7gAuNgbj8CWmUfiFWq6SUhvz4x7zN6QE9zKhLWPKZYq2U3NKM6lHhmLw==" workbookSaltValue="GnGwsrMYiN8O4rfp1spONg==" workbookSpinCount="100000" lockStructure="1"/>
  <bookViews>
    <workbookView xWindow="0" yWindow="0" windowWidth="21645" windowHeight="10605" tabRatio="726" activeTab="1"/>
  </bookViews>
  <sheets>
    <sheet name="Guidelines &amp; Definitions" sheetId="5" r:id="rId1"/>
    <sheet name="Discovery&amp;Prospect data-case 1" sheetId="7" r:id="rId2"/>
    <sheet name="Discovery&amp;Prospect data-case 2" sheetId="10" r:id="rId3"/>
    <sheet name="Discovery&amp;Prospect data-case 3" sheetId="11" r:id="rId4"/>
    <sheet name="Stratigraphy &amp; Struct. elements" sheetId="12" r:id="rId5"/>
    <sheet name="LegalValues" sheetId="8" state="hidden" r:id="rId6"/>
  </sheets>
  <definedNames>
    <definedName name="_xlnm._FilterDatabase" localSheetId="4" hidden="1">'Stratigraphy &amp; Struct. elements'!$A$2:$N$110</definedName>
    <definedName name="Assessment_year">'Discovery&amp;Prospect data-case 1'!$K$4</definedName>
    <definedName name="Block">'Discovery&amp;Prospect data-case 1'!$C$2</definedName>
    <definedName name="Case">LegalValues!$A$2:$A$4</definedName>
    <definedName name="CaseNo">LegalValues!$B$2:$B$7</definedName>
    <definedName name="CaseNo1">LegalValues!$C$2:$C$4</definedName>
    <definedName name="CaseNo2">LegalValues!$D$2:$D$3</definedName>
    <definedName name="CaseNo3">LegalValues!$E$2</definedName>
    <definedName name="Charge__P3____0.00_1.00">'Discovery&amp;Prospect data-case 1'!$G$16</definedName>
    <definedName name="Dato">'Discovery&amp;Prospect data-case 1'!$G$36</definedName>
    <definedName name="Depth_to_top_of_prospect_Base">'Discovery&amp;Prospect data-case 1'!$D$18</definedName>
    <definedName name="Depth_to_top_of_prospect_P10">'Discovery&amp;Prospect data-case 1'!$E$18</definedName>
    <definedName name="Depth_to_top_of_prospect_P90">'Discovery&amp;Prospect data-case 1'!$C$18</definedName>
    <definedName name="Discovery_Prosp_Lead">'Discovery&amp;Prospect data-case 1'!$G$2</definedName>
    <definedName name="DiscoveryProspectLead">LegalValues!$G$2:$G$4</definedName>
    <definedName name="Gas_case__0.00_1.00">'Discovery&amp;Prospect data-case 1'!$G$15</definedName>
    <definedName name="Innrapp._av_geolog_init">'Discovery&amp;Prospect data-case 1'!$G$35</definedName>
    <definedName name="Kart_dato">'Discovery&amp;Prospect data-case 1'!$K$36</definedName>
    <definedName name="Kart_nr">'Discovery&amp;Prospect data-case 1'!$K$37</definedName>
    <definedName name="Kart_oppdatert">'Discovery&amp;Prospect data-case 1'!$K$35</definedName>
    <definedName name="Oil___Gas_case__0.00_1.00">'Discovery&amp;Prospect data-case 1'!$I$15</definedName>
    <definedName name="Oil_case__0.00_1.00">'Discovery&amp;Prospect data-case 1'!$E$15</definedName>
    <definedName name="Play_name">'Discovery&amp;Prospect data-case 1'!$C$3</definedName>
    <definedName name="_xlnm.Print_Area" localSheetId="1">'Discovery&amp;Prospect data-case 1'!$B$1:$K$37</definedName>
    <definedName name="_xlnm.Print_Area" localSheetId="2">'Discovery&amp;Prospect data-case 2'!$B$1:$K$37</definedName>
    <definedName name="_xlnm.Print_Area" localSheetId="3">'Discovery&amp;Prospect data-case 3'!$B$1:$K$37</definedName>
    <definedName name="_xlnm.Print_Area" localSheetId="0">'Guidelines &amp; Definitions'!$B$1:$B$35</definedName>
    <definedName name="Prosp_ID__or_New">'Discovery&amp;Prospect data-case 1'!$I$2</definedName>
    <definedName name="Prospect_name">'Discovery&amp;Prospect data-case 1'!$E$2</definedName>
    <definedName name="Reference_document">'Discovery&amp;Prospect data-case 1'!$G$4:$I$4</definedName>
    <definedName name="Registrert___init">'Discovery&amp;Prospect data-case 1'!$I$35</definedName>
    <definedName name="Registrert_Dato">'Discovery&amp;Prospect data-case 1'!$I$36</definedName>
    <definedName name="Reported_by_company">'Discovery&amp;Prospect data-case 1'!$E$4</definedName>
    <definedName name="Reservoir__P1___0.00_1.00">'Discovery&amp;Prospect data-case 1'!$C$16</definedName>
    <definedName name="Reservoir_Chrono__from">'Discovery&amp;Prospect data-case 1'!$C$12</definedName>
    <definedName name="Reservoir_Chrono__to">'Discovery&amp;Prospect data-case 1'!$C$13</definedName>
    <definedName name="Reservoir_litho__from">'Discovery&amp;Prospect data-case 1'!$E$12</definedName>
    <definedName name="Reservoir_litho__to">'Discovery&amp;Prospect data-case 1'!$E$13</definedName>
    <definedName name="Retention__P4___0.00_1.00">'Discovery&amp;Prospect data-case 1'!$I$16</definedName>
    <definedName name="Seal__Chrono">'Discovery&amp;Prospect data-case 1'!$K$12</definedName>
    <definedName name="Seal__Litho">'Discovery&amp;Prospect data-case 1'!$K$13</definedName>
    <definedName name="Seismic_database__2D_3D">'Discovery&amp;Prospect data-case 1'!$K$5</definedName>
    <definedName name="SeismicData">LegalValues!$H$2:$H$3</definedName>
    <definedName name="Source_Rock__chrono_primary">'Discovery&amp;Prospect data-case 1'!$G$12</definedName>
    <definedName name="Source_Rock__chrono_secondary">'Discovery&amp;Prospect data-case 1'!$G$13</definedName>
    <definedName name="Source_Rock__litho_primary">'Discovery&amp;Prospect data-case 1'!$I$12</definedName>
    <definedName name="Source_Rock__litho_secondary">'Discovery&amp;Prospect data-case 1'!$I$13</definedName>
    <definedName name="Structural_element">'Discovery&amp;Prospect data-case 1'!$E$5</definedName>
    <definedName name="Technical__oil___gas___oil___gas_case_____0.00_1.00">'Discovery&amp;Prospect data-case 1'!$C$15</definedName>
    <definedName name="Trap__P2____0.00_1.00">'Discovery&amp;Prospect data-case 1'!$E$16</definedName>
    <definedName name="Type_of_trap">'Discovery&amp;Prospect data-case 1'!$G$5</definedName>
    <definedName name="Water_depth__m_MSL____0">'Discovery&amp;Prospect data-case 1'!$I$5</definedName>
    <definedName name="YesNo">LegalValues!$F$2:$F$3</definedName>
  </definedNames>
  <calcPr calcId="152511"/>
</workbook>
</file>

<file path=xl/calcChain.xml><?xml version="1.0" encoding="utf-8"?>
<calcChain xmlns="http://schemas.openxmlformats.org/spreadsheetml/2006/main">
  <c r="E15" i="11" l="1"/>
  <c r="E15" i="10"/>
  <c r="I16" i="11" l="1"/>
  <c r="G16" i="11"/>
  <c r="E16" i="11"/>
  <c r="C16" i="11"/>
  <c r="I15" i="11"/>
  <c r="G15" i="11"/>
  <c r="C15" i="11"/>
  <c r="K13" i="11"/>
  <c r="I13" i="11"/>
  <c r="G13" i="11"/>
  <c r="E13" i="11"/>
  <c r="C13" i="11"/>
  <c r="K12" i="11"/>
  <c r="I12" i="11"/>
  <c r="G12" i="11"/>
  <c r="E12" i="11"/>
  <c r="C12" i="11"/>
  <c r="I5" i="11"/>
  <c r="G5" i="11"/>
  <c r="E5" i="11"/>
  <c r="K4" i="11"/>
  <c r="G4" i="11"/>
  <c r="E4" i="11"/>
  <c r="C3" i="11"/>
  <c r="I2" i="11"/>
  <c r="E2" i="11"/>
  <c r="C2" i="11"/>
  <c r="I15" i="10" l="1"/>
  <c r="G15" i="10"/>
  <c r="I16" i="10"/>
  <c r="G16" i="10"/>
  <c r="E16" i="10"/>
  <c r="C16" i="10"/>
  <c r="C15" i="10"/>
  <c r="K13" i="10"/>
  <c r="K12" i="10"/>
  <c r="I13" i="10"/>
  <c r="I12" i="10"/>
  <c r="G13" i="10"/>
  <c r="G12" i="10"/>
  <c r="E13" i="10"/>
  <c r="E12" i="10"/>
  <c r="C13" i="10"/>
  <c r="C12" i="10"/>
  <c r="I5" i="10"/>
  <c r="G5" i="10"/>
  <c r="E5" i="10"/>
  <c r="K4" i="10"/>
  <c r="G4" i="10"/>
  <c r="E4" i="10"/>
  <c r="C3" i="10"/>
  <c r="I2" i="10"/>
  <c r="E2" i="10"/>
  <c r="C2" i="10"/>
</calcChain>
</file>

<file path=xl/sharedStrings.xml><?xml version="1.0" encoding="utf-8"?>
<sst xmlns="http://schemas.openxmlformats.org/spreadsheetml/2006/main" count="660" uniqueCount="426">
  <si>
    <t>Block</t>
  </si>
  <si>
    <t>Prosp ID (or New!)</t>
  </si>
  <si>
    <t>Main phase</t>
  </si>
  <si>
    <t>Type of trap</t>
  </si>
  <si>
    <t>Seal, Chrono</t>
  </si>
  <si>
    <t xml:space="preserve">Seal, Litho  </t>
  </si>
  <si>
    <t>Parametres:</t>
  </si>
  <si>
    <t>Prospect name</t>
  </si>
  <si>
    <t>Discovery/Prosp/Lead</t>
  </si>
  <si>
    <t>Structural element</t>
  </si>
  <si>
    <t>For NPD use:</t>
  </si>
  <si>
    <t>Dato:</t>
  </si>
  <si>
    <t>Definitions:</t>
  </si>
  <si>
    <t>Discovery</t>
  </si>
  <si>
    <t>One or several petroleum deposits discovered in the same well, in which through testing, sampling or logging there has been established a probability of the existence of mobile petroleum (includes both commercial and technical discovery).</t>
  </si>
  <si>
    <t>Prospect</t>
  </si>
  <si>
    <t>Lead</t>
  </si>
  <si>
    <t>Play</t>
  </si>
  <si>
    <t>Risk analysis</t>
  </si>
  <si>
    <t>P1 = Probability of reservoir</t>
  </si>
  <si>
    <t>P2 = Probability of trap</t>
  </si>
  <si>
    <t>P4 = Probability of retention after accumulation</t>
  </si>
  <si>
    <t>Resources originally in place</t>
  </si>
  <si>
    <t>Recovery factor</t>
  </si>
  <si>
    <t>Comments</t>
  </si>
  <si>
    <t>High (P10)</t>
  </si>
  <si>
    <t>Low (P90)</t>
  </si>
  <si>
    <t>Cut off criteria for N/G calculation</t>
  </si>
  <si>
    <t xml:space="preserve">3. </t>
  </si>
  <si>
    <t>Volumes, this case</t>
  </si>
  <si>
    <t>Resources IN PLACE and RECOVERABLE</t>
  </si>
  <si>
    <t>This is case no.:</t>
  </si>
  <si>
    <t>Reservoir and fluid parameters</t>
  </si>
  <si>
    <t>Reservoir Chrono (from)</t>
  </si>
  <si>
    <t>Reservoir Chrono (to)</t>
  </si>
  <si>
    <t>Reservoir litho (from)</t>
  </si>
  <si>
    <t>Reservoir litho (to)</t>
  </si>
  <si>
    <t>Reported by company</t>
  </si>
  <si>
    <t>HC column in prospect [m] (&gt; 0)</t>
  </si>
  <si>
    <t>Reservoir thickness [m] (&gt; 0)</t>
  </si>
  <si>
    <t>Play name</t>
  </si>
  <si>
    <t>Source Rock, chrono primary</t>
  </si>
  <si>
    <t>Source Rock, chrono secondary</t>
  </si>
  <si>
    <t>Source Rock, litho primary</t>
  </si>
  <si>
    <t>Source Rock, litho secondary</t>
  </si>
  <si>
    <t>Innrapp. av geolog-init:</t>
  </si>
  <si>
    <t>Registrert - init:</t>
  </si>
  <si>
    <t>Registrert Dato:</t>
  </si>
  <si>
    <t>Kart dato</t>
  </si>
  <si>
    <t>Kart nr</t>
  </si>
  <si>
    <t>Kart oppdatert</t>
  </si>
  <si>
    <t>Base</t>
  </si>
  <si>
    <t>New Play (Y/N)</t>
  </si>
  <si>
    <t>Outside play (Y/N)</t>
  </si>
  <si>
    <t>Reference document</t>
  </si>
  <si>
    <t>Oil, Gas or O&amp;G case:</t>
  </si>
  <si>
    <t>Base, Mode</t>
  </si>
  <si>
    <t>Base, Mean</t>
  </si>
  <si>
    <t>1.</t>
  </si>
  <si>
    <t>2.</t>
  </si>
  <si>
    <t>Net / Gross [fraction] (0.00-1.00)</t>
  </si>
  <si>
    <t>Porosity [fraction] (0.00-1.00)</t>
  </si>
  <si>
    <t>Water Saturation [fraction] (0.00-1.00)</t>
  </si>
  <si>
    <t>Recov. factor, oil main phase [fraction] (0.00-1.00)</t>
  </si>
  <si>
    <t>Recov. factor, gas ass. phase [fraction] (0.00-1.00)</t>
  </si>
  <si>
    <t>Recov. factor, gas main phase [fraction] (0.00-1.00)</t>
  </si>
  <si>
    <t>Recov. factor, liquid ass. phase [fraction] (0.00-1.00)</t>
  </si>
  <si>
    <t>Gas case (0.00-1.00)</t>
  </si>
  <si>
    <t>Oil &amp; Gas case (0.00-1.00)</t>
  </si>
  <si>
    <t>Oil case (0.00-1.00)</t>
  </si>
  <si>
    <t>Associated phase</t>
  </si>
  <si>
    <t>Oil</t>
  </si>
  <si>
    <t>Gas</t>
  </si>
  <si>
    <r>
      <t>Area of closure [km</t>
    </r>
    <r>
      <rPr>
        <vertAlign val="superscript"/>
        <sz val="10"/>
        <color indexed="8"/>
        <rFont val="Arial"/>
        <family val="2"/>
      </rPr>
      <t>2</t>
    </r>
    <r>
      <rPr>
        <sz val="10"/>
        <color indexed="8"/>
        <rFont val="Arial"/>
        <family val="2"/>
      </rPr>
      <t>] (&gt; 0.0)</t>
    </r>
  </si>
  <si>
    <t>Oil&amp;Gas</t>
  </si>
  <si>
    <t>Case</t>
  </si>
  <si>
    <t>CaseNo</t>
  </si>
  <si>
    <t>1 of 1</t>
  </si>
  <si>
    <t>1 of 2</t>
  </si>
  <si>
    <t>2 of 2</t>
  </si>
  <si>
    <t>1 of 3</t>
  </si>
  <si>
    <t>2 of 3</t>
  </si>
  <si>
    <t>3 of 3</t>
  </si>
  <si>
    <t>YesNo</t>
  </si>
  <si>
    <t>Yes</t>
  </si>
  <si>
    <t>No</t>
  </si>
  <si>
    <t>DiscoveryProspectLead</t>
  </si>
  <si>
    <t>2D</t>
  </si>
  <si>
    <t>3D</t>
  </si>
  <si>
    <r>
      <t>Gross rock vol. [10</t>
    </r>
    <r>
      <rPr>
        <vertAlign val="superscript"/>
        <sz val="10"/>
        <color indexed="8"/>
        <rFont val="Arial"/>
        <family val="2"/>
      </rPr>
      <t>9</t>
    </r>
    <r>
      <rPr>
        <sz val="10"/>
        <color indexed="8"/>
        <rFont val="Arial"/>
        <family val="2"/>
      </rPr>
      <t xml:space="preserve"> m</t>
    </r>
    <r>
      <rPr>
        <vertAlign val="superscript"/>
        <sz val="10"/>
        <color indexed="8"/>
        <rFont val="Arial"/>
        <family val="2"/>
      </rPr>
      <t>3</t>
    </r>
    <r>
      <rPr>
        <sz val="10"/>
        <color indexed="8"/>
        <rFont val="Arial"/>
        <family val="2"/>
      </rPr>
      <t>] (&gt; 0.000)</t>
    </r>
  </si>
  <si>
    <r>
      <t>GOR, free gas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</si>
  <si>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r>
      <t>GOR, oil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</si>
  <si>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t>SeismicData</t>
  </si>
  <si>
    <t>In place resources</t>
  </si>
  <si>
    <t>Recoverable resources</t>
  </si>
  <si>
    <t>Probability [fraction]</t>
  </si>
  <si>
    <t>Trap (P2)  (0.00-1.00)</t>
  </si>
  <si>
    <t>Charge (P3)  (0.00-1.00)</t>
  </si>
  <si>
    <t>Retention (P4) (0.00-1.00)</t>
  </si>
  <si>
    <t>Reservoir (P1) (0.00-1.00)</t>
  </si>
  <si>
    <r>
      <t>Water depth [m MSL]</t>
    </r>
    <r>
      <rPr>
        <sz val="10"/>
        <rFont val="Arial"/>
        <family val="2"/>
      </rPr>
      <t xml:space="preserve"> (&gt;0)</t>
    </r>
  </si>
  <si>
    <r>
      <t>Oil [10</t>
    </r>
    <r>
      <rPr>
        <vertAlign val="superscript"/>
        <sz val="10"/>
        <rFont val="Arial"/>
        <family val="2"/>
      </rPr>
      <t>6</t>
    </r>
    <r>
      <rPr>
        <sz val="10"/>
        <rFont val="Arial"/>
        <family val="2"/>
      </rPr>
      <t xml:space="preserve"> 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</si>
  <si>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 xml:space="preserve"> Sm</t>
    </r>
    <r>
      <rPr>
        <vertAlign val="superscript"/>
        <sz val="10"/>
        <rFont val="Arial"/>
        <family val="2"/>
      </rPr>
      <t>3</t>
    </r>
    <r>
      <rPr>
        <sz val="10"/>
        <rFont val="Arial"/>
        <family val="2"/>
      </rPr>
      <t>] (&gt;0.00)</t>
    </r>
  </si>
  <si>
    <t>Assessment year</t>
  </si>
  <si>
    <r>
      <t>Temperature, top res [</t>
    </r>
    <r>
      <rPr>
        <vertAlign val="superscript"/>
        <sz val="10"/>
        <rFont val="Arial"/>
        <family val="2"/>
      </rPr>
      <t>o</t>
    </r>
    <r>
      <rPr>
        <sz val="10"/>
        <rFont val="Arial"/>
        <family val="2"/>
      </rPr>
      <t>C] (&gt;0)</t>
    </r>
  </si>
  <si>
    <t>Pressure, top res [bar] (&gt;0)</t>
  </si>
  <si>
    <t>NPD approved (Y/N)</t>
  </si>
  <si>
    <t>A possible petroleum trap with a mappable, delimited rock volume.</t>
  </si>
  <si>
    <t>A possible petroleum trap where available data coverage and quality is insufficient for proper mapping and delimitation of the rock volume.</t>
  </si>
  <si>
    <t>A geographically and stratigraphically restricted area where a set of specific geological factors are present, making it possible to discover petroleum in producible quantities. Such geological factors are reservoir rocks, traps, mature source rocks and migration paths, and timing. All fields, discoveries and prospects within the same play are characterised by the play's specific set of geological factors.</t>
  </si>
  <si>
    <t>P3 = Probability of charge (source and migration)</t>
  </si>
  <si>
    <t>All reservoir and fluid parameters shall be submitted with low (P90), base and high (P10) values. 
The cut-off criteria for N/G calculation shall be entered as free text, to specify which cut-off values are used (for instance with regard to Vshale, porosity and permeability)</t>
  </si>
  <si>
    <t xml:space="preserve">Comprise those volumes of petroleum resources originally in place in a deposit. The volumes shall be given at standard conditions.  </t>
  </si>
  <si>
    <t>Resources originally recoverable</t>
  </si>
  <si>
    <t>Comprise volumes of the total saleable/deliverable petroleum resources, calculated for the period from the start to the end of production, and based on the current understanding of the volumes in place and recovery factor.</t>
  </si>
  <si>
    <r>
      <t>Low estimates</t>
    </r>
    <r>
      <rPr>
        <b/>
        <sz val="11"/>
        <color indexed="8"/>
        <rFont val="Times New Roman"/>
        <family val="1"/>
      </rPr>
      <t>, base estimates</t>
    </r>
    <r>
      <rPr>
        <b/>
        <sz val="11"/>
        <color rgb="FFFF0000"/>
        <rFont val="Times New Roman"/>
        <family val="1"/>
      </rPr>
      <t xml:space="preserve"> </t>
    </r>
    <r>
      <rPr>
        <b/>
        <sz val="11"/>
        <color indexed="8"/>
        <rFont val="Times New Roman"/>
        <family val="1"/>
      </rPr>
      <t>and high estimates</t>
    </r>
  </si>
  <si>
    <t xml:space="preserve">All resource estimates shall be submitted as a low (P90), base (mode and mean) and a high (P10) estimate. </t>
  </si>
  <si>
    <t>The low estimate - P90</t>
  </si>
  <si>
    <t xml:space="preserve">The low estimate will be lower than the base estimate. It shall be 90 % probability for the successful recovery of the given estimate or more. With reference to the base estimate value, the P90 value should reflect possible downsides with regard to the geometry of the reservoir, reservoir and fluid parameters, and/or recovery factor. </t>
  </si>
  <si>
    <t>The base estimate</t>
  </si>
  <si>
    <r>
      <t xml:space="preserve">The base estimate will be the prevailing estimate, and shall reflect the current understanding of the reservoir geometry, reservoir and fluid parameters, and recovery factor. </t>
    </r>
    <r>
      <rPr>
        <sz val="12"/>
        <rFont val="Times New Roman"/>
        <family val="1"/>
      </rPr>
      <t>The base estimate should be reported both by the mean value and the mode value.</t>
    </r>
  </si>
  <si>
    <t>The high estimate - P10</t>
  </si>
  <si>
    <t xml:space="preserve">The high estimate will be higher than the base estimate. It shall be 10 % probability for the successful recovery of the given estimate or more. With reference to the base estimate value, the P10 value should reflect possible upsides with regard to the geometry of the reservoir, reservoir and fluid parameters, and/or recovery factor. </t>
  </si>
  <si>
    <t>The proportion of the originally in-place resources which can be recovered from the prospect.</t>
  </si>
  <si>
    <t>Bg [Rm3/Sm3] (&lt; 1.0000)</t>
  </si>
  <si>
    <t>1/Bo [Sm3/Rm3]  (&lt; 1.00)</t>
  </si>
  <si>
    <t>Seismic database (2D/3D)</t>
  </si>
  <si>
    <t>Depth to top of prospect  [m MSL] (&gt; 0)</t>
  </si>
  <si>
    <t>NPD will insert value</t>
  </si>
  <si>
    <t>Structural elements 
(North Sea)</t>
  </si>
  <si>
    <t>Structural elements  (Norwegian Sea)</t>
  </si>
  <si>
    <t>Structural elements 
(Barents Sea)</t>
  </si>
  <si>
    <t>Name</t>
  </si>
  <si>
    <t>Level</t>
  </si>
  <si>
    <t>ØYGARDEN FAULT ZONE</t>
  </si>
  <si>
    <t>VØRING BASIN</t>
  </si>
  <si>
    <t xml:space="preserve"> BJARMELAND PLATFORM      </t>
  </si>
  <si>
    <t>DEVONIAN</t>
  </si>
  <si>
    <t>EAST SHETLAND BASIN</t>
  </si>
  <si>
    <t>RÅS BASIN</t>
  </si>
  <si>
    <t>Lower</t>
  </si>
  <si>
    <t>TAMPEN SPUR</t>
  </si>
  <si>
    <t>HELLAND-HANSEN ARCH</t>
  </si>
  <si>
    <t xml:space="preserve"> HOOP FAULT COMPLEX</t>
  </si>
  <si>
    <t>Lochkovian</t>
  </si>
  <si>
    <t>MAKRELL HORST</t>
  </si>
  <si>
    <t>SLETTRINGEN RIDGE</t>
  </si>
  <si>
    <t xml:space="preserve"> MAUD BASIN           </t>
  </si>
  <si>
    <t>Pragian</t>
  </si>
  <si>
    <t>VIKING GRABEN</t>
  </si>
  <si>
    <t>GRIP HIGH</t>
  </si>
  <si>
    <t xml:space="preserve"> MERCURIUS HIGH          </t>
  </si>
  <si>
    <t>Emsian</t>
  </si>
  <si>
    <t>TRÆNA BASIN</t>
  </si>
  <si>
    <t xml:space="preserve"> NORSEL HIGH            </t>
  </si>
  <si>
    <t>Middle</t>
  </si>
  <si>
    <t>LOMRE TERRACE</t>
  </si>
  <si>
    <t>NÅGRIND SYNCLINE</t>
  </si>
  <si>
    <t>Eifelian</t>
  </si>
  <si>
    <t>SLEIPNER TERRACE</t>
  </si>
  <si>
    <t>NYK HIGH</t>
  </si>
  <si>
    <t xml:space="preserve"> SAMSON DOME             </t>
  </si>
  <si>
    <t>Givetian</t>
  </si>
  <si>
    <t>SOGN GRABEN</t>
  </si>
  <si>
    <t>UTGARD HIGH</t>
  </si>
  <si>
    <t xml:space="preserve"> SVALIS DOME             </t>
  </si>
  <si>
    <t>Upper</t>
  </si>
  <si>
    <t>MÅLØY TERRACE</t>
  </si>
  <si>
    <t>HEL GRABEN</t>
  </si>
  <si>
    <t xml:space="preserve"> SWAEN GRABEN          </t>
  </si>
  <si>
    <t>Frasnian</t>
  </si>
  <si>
    <t>SELJE HORST</t>
  </si>
  <si>
    <t>NAGLFAR DOME</t>
  </si>
  <si>
    <t>Famennian</t>
  </si>
  <si>
    <t>UER TERRACE</t>
  </si>
  <si>
    <t>FENRIS GRABEN</t>
  </si>
  <si>
    <t>CARBONIFEROUS</t>
  </si>
  <si>
    <t>HORDA PLATFORM</t>
  </si>
  <si>
    <t>FLES FAULT COMPLEX</t>
  </si>
  <si>
    <t>Missisippian Lower</t>
  </si>
  <si>
    <t>UTSIRA HIGH</t>
  </si>
  <si>
    <t>REVFALLET FAULT COMPLEX</t>
  </si>
  <si>
    <t xml:space="preserve"> VESLEMØY HIGH          </t>
  </si>
  <si>
    <t>Tournaisian</t>
  </si>
  <si>
    <t>STORD BASIN</t>
  </si>
  <si>
    <t>KLAKK FAULT COMPLEX</t>
  </si>
  <si>
    <t xml:space="preserve"> BJØRNØYRENNA F. COMP      </t>
  </si>
  <si>
    <t>Missisippian Middle</t>
  </si>
  <si>
    <t>Visean</t>
  </si>
  <si>
    <t>RYM FAULT ZONE</t>
  </si>
  <si>
    <t xml:space="preserve"> FINNMARK PLATFORM      </t>
  </si>
  <si>
    <t>Missisippian Upper</t>
  </si>
  <si>
    <t>OSEBERG FAULT BLOCK</t>
  </si>
  <si>
    <t>GJALLAR RIDGE</t>
  </si>
  <si>
    <t xml:space="preserve"> MÅSØY FAULT COMPLEX      </t>
  </si>
  <si>
    <t>Serpukhovian</t>
  </si>
  <si>
    <t>NORWEGIAN DANISH BASIN</t>
  </si>
  <si>
    <t>DØNNA TERRACE</t>
  </si>
  <si>
    <t xml:space="preserve"> THOR IVERSEN FAULT COMP      </t>
  </si>
  <si>
    <t>Pennsylvanian Lower</t>
  </si>
  <si>
    <t>LING DEPRESSION</t>
  </si>
  <si>
    <t>HALTEN TERRACE</t>
  </si>
  <si>
    <t xml:space="preserve"> TIDDLYBANKEN BASIN        </t>
  </si>
  <si>
    <t>Bashkirian</t>
  </si>
  <si>
    <t>SKLINNA RIDGE</t>
  </si>
  <si>
    <t xml:space="preserve"> TROMS-FINNMARK F. COMP </t>
  </si>
  <si>
    <t>Pennsylvanian Middle</t>
  </si>
  <si>
    <t>EGERSUND BASIN</t>
  </si>
  <si>
    <t>GRINDA GRABEN</t>
  </si>
  <si>
    <t xml:space="preserve"> HAMMERFEST BASIN        </t>
  </si>
  <si>
    <t>Moscovian</t>
  </si>
  <si>
    <t>LISTA FAULT BLOCK COMP.</t>
  </si>
  <si>
    <t>HØGBRAKEN HORST</t>
  </si>
  <si>
    <t xml:space="preserve"> HARSTAD BASIN        </t>
  </si>
  <si>
    <t>Pennsylvanian Upper</t>
  </si>
  <si>
    <t>KRABBE FAULT ZONE</t>
  </si>
  <si>
    <t>Kasimovian</t>
  </si>
  <si>
    <t>KREPS FAULT ZONE</t>
  </si>
  <si>
    <t>GIMSAN BASIN</t>
  </si>
  <si>
    <t xml:space="preserve"> KNØLEGGA FAULT ZONE    </t>
  </si>
  <si>
    <t>Gzhelian</t>
  </si>
  <si>
    <t>HOLMSLAND FAULT ZONE</t>
  </si>
  <si>
    <t>KYA FAULT ZONE</t>
  </si>
  <si>
    <t xml:space="preserve"> KONG KARL PLATFORM    </t>
  </si>
  <si>
    <t>PERMIAN</t>
  </si>
  <si>
    <t>SELE HIGH</t>
  </si>
  <si>
    <t xml:space="preserve"> LOPPA HIGH                 </t>
  </si>
  <si>
    <t>Cisuralian</t>
  </si>
  <si>
    <t>FENNOSCANDIAN BORDER</t>
  </si>
  <si>
    <t>VEMA DOME</t>
  </si>
  <si>
    <t xml:space="preserve"> ASTERIAS FAULT COMP   </t>
  </si>
  <si>
    <t>Asselian</t>
  </si>
  <si>
    <t>ROTT BASIN</t>
  </si>
  <si>
    <t>VIGRID SYNCLINE</t>
  </si>
  <si>
    <t>Sakmarian</t>
  </si>
  <si>
    <t>STAVANGER PLATFORM</t>
  </si>
  <si>
    <t xml:space="preserve"> NORDKAPP BASIN       </t>
  </si>
  <si>
    <t>Artinskian</t>
  </si>
  <si>
    <t>EIGERØY HORST</t>
  </si>
  <si>
    <t>VØRING MARGINAL HIGH</t>
  </si>
  <si>
    <t xml:space="preserve"> OLGA BASIN              </t>
  </si>
  <si>
    <t>Kungurian</t>
  </si>
  <si>
    <t>VARNES GRABEN</t>
  </si>
  <si>
    <t>VØRING ESCARPMENT</t>
  </si>
  <si>
    <t xml:space="preserve"> RINGVASSØY-LOPPA F COMP    </t>
  </si>
  <si>
    <t>Guadalupian</t>
  </si>
  <si>
    <t>FARSUND BASIN</t>
  </si>
  <si>
    <t>GLEIPNE FRACTURE ZONE</t>
  </si>
  <si>
    <t>Roadian</t>
  </si>
  <si>
    <t>FJERRITSLEV FAULT ZONE</t>
  </si>
  <si>
    <t>JANMAYEN LINEAMENT</t>
  </si>
  <si>
    <t xml:space="preserve"> STAPPEN HIGH          </t>
  </si>
  <si>
    <t>Wordian</t>
  </si>
  <si>
    <t>SØRVESTLANDET HIGH</t>
  </si>
  <si>
    <t>JANMAYEN FRACTURE ZONE</t>
  </si>
  <si>
    <t xml:space="preserve"> SØRKAPP BASIN          </t>
  </si>
  <si>
    <t>Capitanian</t>
  </si>
  <si>
    <t>REKEFAULT ZONE</t>
  </si>
  <si>
    <t xml:space="preserve"> SØRVESTSNAGET BASIN     </t>
  </si>
  <si>
    <t>Lopingian</t>
  </si>
  <si>
    <t>HUMMER FAULT ZONE</t>
  </si>
  <si>
    <t>BIVROST FRACTURE ZONE</t>
  </si>
  <si>
    <t>Wuchiapingian</t>
  </si>
  <si>
    <t>JÆREN HIGH</t>
  </si>
  <si>
    <t>TRØNDELAG PLATFORM</t>
  </si>
  <si>
    <t xml:space="preserve"> TROMSØ BASIN        </t>
  </si>
  <si>
    <t>Changhsingian</t>
  </si>
  <si>
    <t>ULA GYDA FAULT ZONE</t>
  </si>
  <si>
    <t>NORDLAND RIDGE</t>
  </si>
  <si>
    <t xml:space="preserve"> SENJA RIDGE              </t>
  </si>
  <si>
    <t>TRIASSIC</t>
  </si>
  <si>
    <t>COFFEE SOIL FAULT</t>
  </si>
  <si>
    <t>SØR HIGH</t>
  </si>
  <si>
    <t xml:space="preserve"> YERMAK PLATEAU         </t>
  </si>
  <si>
    <t>CENTRAL TROUGH</t>
  </si>
  <si>
    <t>RØDØY HIGH</t>
  </si>
  <si>
    <t>Induan</t>
  </si>
  <si>
    <t>COD TERRACE</t>
  </si>
  <si>
    <t>GRØNØY HIGH</t>
  </si>
  <si>
    <t>Olenekian</t>
  </si>
  <si>
    <t>HIDRA HIGH</t>
  </si>
  <si>
    <t>STEINBIT TERRACE</t>
  </si>
  <si>
    <t>VEGA HIGH</t>
  </si>
  <si>
    <t>Anisian</t>
  </si>
  <si>
    <t>PIGGVAR TERRACE</t>
  </si>
  <si>
    <t xml:space="preserve">YLVINGEN FAULT ZONE </t>
  </si>
  <si>
    <t>Ladinian</t>
  </si>
  <si>
    <t>BREMSTEIN FAULT COMPLEX</t>
  </si>
  <si>
    <t>FEDA GRABEN</t>
  </si>
  <si>
    <t>VINGLEIA FAULT COMPLEX</t>
  </si>
  <si>
    <t>Carnian</t>
  </si>
  <si>
    <t xml:space="preserve">FROAN BASIN </t>
  </si>
  <si>
    <t>Norian</t>
  </si>
  <si>
    <t>LINDESNES RIDGE</t>
  </si>
  <si>
    <t xml:space="preserve">FRØYA HIGH </t>
  </si>
  <si>
    <t>Rhaetian</t>
  </si>
  <si>
    <t>ÅL BASIN</t>
  </si>
  <si>
    <t xml:space="preserve">MØRE BASIN </t>
  </si>
  <si>
    <t>JURASSIC</t>
  </si>
  <si>
    <t>GRENSEN NOSE</t>
  </si>
  <si>
    <t>MØRE-TRØNDELAG F COM</t>
  </si>
  <si>
    <t>JOSEPHINE HIGH</t>
  </si>
  <si>
    <t>MANET RIDGE</t>
  </si>
  <si>
    <t>Hettangian</t>
  </si>
  <si>
    <t>SØGNE BASIN</t>
  </si>
  <si>
    <t>GNAUSEN HIGH</t>
  </si>
  <si>
    <t>Sinemurian</t>
  </si>
  <si>
    <t>GISKE HIGH</t>
  </si>
  <si>
    <t>Pliensbachian</t>
  </si>
  <si>
    <t xml:space="preserve">GOSSA HIGH </t>
  </si>
  <si>
    <t>Toarcian</t>
  </si>
  <si>
    <t>ONA HIGH</t>
  </si>
  <si>
    <t>MAGNUS BASIN</t>
  </si>
  <si>
    <t>Aalenian</t>
  </si>
  <si>
    <t>MARULK BASIN</t>
  </si>
  <si>
    <t>Bajocian</t>
  </si>
  <si>
    <t>SLØREBOTN SUB-BASIN</t>
  </si>
  <si>
    <t>Bathonian</t>
  </si>
  <si>
    <t>ORMEN LANGE DOME</t>
  </si>
  <si>
    <t>Cellovian</t>
  </si>
  <si>
    <t>VIGRA HIGH</t>
  </si>
  <si>
    <t>MODGUNN ARCH</t>
  </si>
  <si>
    <t>Oxfordian</t>
  </si>
  <si>
    <t>MØRE MARGINAL HIGH</t>
  </si>
  <si>
    <t>Kimmeridgian</t>
  </si>
  <si>
    <t>FÆRØY-SHETLAND ESCARPMENT</t>
  </si>
  <si>
    <t>Tithonian</t>
  </si>
  <si>
    <t>VESTFJORDEN BASIN</t>
  </si>
  <si>
    <t>CRETACEOUS</t>
  </si>
  <si>
    <t>LOFOTEN RIDGE</t>
  </si>
  <si>
    <t>RIBBAN BASIN</t>
  </si>
  <si>
    <t>Berriasian</t>
  </si>
  <si>
    <t>SKOMVÆR SUB-BASIN</t>
  </si>
  <si>
    <t>Valanginian</t>
  </si>
  <si>
    <t>HAVBÅEN SUB-BASIN</t>
  </si>
  <si>
    <t>Hauterivian</t>
  </si>
  <si>
    <t>UTRØST RIDGE</t>
  </si>
  <si>
    <t>Barremian</t>
  </si>
  <si>
    <t>RØST HIGH</t>
  </si>
  <si>
    <t>Aptian</t>
  </si>
  <si>
    <t>MARMÆLE SPUR</t>
  </si>
  <si>
    <t>Albian</t>
  </si>
  <si>
    <t>JENNEGGA HIGH</t>
  </si>
  <si>
    <t>VESTERDJUPET FAULT ZONE</t>
  </si>
  <si>
    <t>Cenomanian</t>
  </si>
  <si>
    <t>Turonian</t>
  </si>
  <si>
    <t>Coniacian</t>
  </si>
  <si>
    <t>Santonian</t>
  </si>
  <si>
    <t>Campanian</t>
  </si>
  <si>
    <t>Maastrichtian</t>
  </si>
  <si>
    <t>PALEOGENE</t>
  </si>
  <si>
    <t>Paleocene</t>
  </si>
  <si>
    <t>Danian</t>
  </si>
  <si>
    <t>Selandian</t>
  </si>
  <si>
    <t>Thanetian</t>
  </si>
  <si>
    <t>Eocene</t>
  </si>
  <si>
    <t>Ypresian</t>
  </si>
  <si>
    <t>Lutetian</t>
  </si>
  <si>
    <t>Bartonian</t>
  </si>
  <si>
    <t>Priabonian</t>
  </si>
  <si>
    <t>Oligocene</t>
  </si>
  <si>
    <t>Rupelian</t>
  </si>
  <si>
    <t>Chattian</t>
  </si>
  <si>
    <t>NEOGENE</t>
  </si>
  <si>
    <t>Miocene</t>
  </si>
  <si>
    <t>Aquitanian</t>
  </si>
  <si>
    <t>Burdigalian</t>
  </si>
  <si>
    <t>Langhian</t>
  </si>
  <si>
    <t>Serravallian</t>
  </si>
  <si>
    <t>Tortonian</t>
  </si>
  <si>
    <t>Messinian</t>
  </si>
  <si>
    <t>Pliocene</t>
  </si>
  <si>
    <t>Zanclean</t>
  </si>
  <si>
    <t>Piacenzian</t>
  </si>
  <si>
    <t>Pleistocene</t>
  </si>
  <si>
    <t>Gelasian</t>
  </si>
  <si>
    <t>Calabrian</t>
  </si>
  <si>
    <t>Ionian</t>
  </si>
  <si>
    <t>Tarantian</t>
  </si>
  <si>
    <t>Holocene</t>
  </si>
  <si>
    <t>CaseNo1</t>
  </si>
  <si>
    <t>CaseNo2</t>
  </si>
  <si>
    <t>CaseNo3</t>
  </si>
  <si>
    <t>Permeability [mD] (&gt; 0.0)</t>
  </si>
  <si>
    <t xml:space="preserve">A new prospect form has been introduced, described in more detail below. </t>
  </si>
  <si>
    <t>ÅSTA GRABEN</t>
  </si>
  <si>
    <t>SURT LINEAMENT</t>
  </si>
  <si>
    <t>GJÆSLINGAN LINEAMENT</t>
  </si>
  <si>
    <t>BIVROST LINEAMENT</t>
  </si>
  <si>
    <t>BRAGE HORST</t>
  </si>
  <si>
    <t>HELGELAND BASIN</t>
  </si>
  <si>
    <t xml:space="preserve"> VESTBAKKEN VOLCANIC PROV.   </t>
  </si>
  <si>
    <t xml:space="preserve"> POLHEM SUB-PLATFORM     </t>
  </si>
  <si>
    <t xml:space="preserve"> FINGERDJUPET SUB-BASIN     </t>
  </si>
  <si>
    <t xml:space="preserve"> LEIRDJUPET FAULT COMP    </t>
  </si>
  <si>
    <t xml:space="preserve"> HORNSUND FAULT COMP      </t>
  </si>
  <si>
    <t xml:space="preserve"> GARDARBANKEN HIGH           </t>
  </si>
  <si>
    <t xml:space="preserve"> NYSLEPPEN FAULT COMPLEX      </t>
  </si>
  <si>
    <t xml:space="preserve"> BJØRNØYA BASIN          </t>
  </si>
  <si>
    <t>BREIFLABB BASIN</t>
  </si>
  <si>
    <t xml:space="preserve"> EDGEØYA PLATFORM       </t>
  </si>
  <si>
    <t>ELLINGRÅSA GRABEN</t>
  </si>
  <si>
    <t>GERTRUD GRABEN</t>
  </si>
  <si>
    <t xml:space="preserve"> SENTRALBANKEN HIGH        </t>
  </si>
  <si>
    <t>YTREHOLMEN FAULT ZONE</t>
  </si>
  <si>
    <t>MARFLO SPUR</t>
  </si>
  <si>
    <t>PATCH BANK RIDGE</t>
  </si>
  <si>
    <t>BJØRGVIN ARCH</t>
  </si>
  <si>
    <t>BRAGE FAULT</t>
  </si>
  <si>
    <t xml:space="preserve"> POLSTJERNA FAULT COMP</t>
  </si>
  <si>
    <t xml:space="preserve"> FEDYNSKY HIGH</t>
  </si>
  <si>
    <t xml:space="preserve"> SIGNALHORN DOME</t>
  </si>
  <si>
    <t xml:space="preserve"> VESLEKARI DOME</t>
  </si>
  <si>
    <t>Pdiscovery = probability of discovery of at least the estimated minimum volume (P100) = P1 x P2 x P3 x P4</t>
  </si>
  <si>
    <t>In addition to probability of discovery, the conditional probability of each case  should be specified (as fraction, where probability for oil case + gas case + oil&amp;gas (multiphase) case = 1,0).</t>
  </si>
  <si>
    <t xml:space="preserve"> HAAPET DOME</t>
  </si>
  <si>
    <r>
      <t>Each file shall include</t>
    </r>
    <r>
      <rPr>
        <u/>
        <sz val="11"/>
        <rFont val="Times New Roman"/>
        <family val="1"/>
      </rPr>
      <t xml:space="preserve"> one prospect only</t>
    </r>
    <r>
      <rPr>
        <sz val="11"/>
        <rFont val="Times New Roman"/>
        <family val="1"/>
      </rPr>
      <t xml:space="preserve"> (or lead or discovery). For prospects with alternative cases for hydrocarbon phases (oil vs gas vs oil&amp;gas case) the cases shall be reported one by one, </t>
    </r>
    <r>
      <rPr>
        <u/>
        <sz val="11"/>
        <rFont val="Times New Roman"/>
        <family val="1"/>
      </rPr>
      <t>one worksheet per case</t>
    </r>
    <r>
      <rPr>
        <sz val="11"/>
        <rFont val="Times New Roman"/>
        <family val="1"/>
      </rPr>
      <t xml:space="preserve"> - in the same file.
For input values with decimals, the legal decimal separator will be "." or "," dependent on the setup in your version of excel.
A listing with names of a selection of structural elements and litho- /chronostratigraphic names are attached in a separate work sheet in this file.
Cells coloured yellow are for NPD use only.</t>
    </r>
  </si>
  <si>
    <r>
      <t xml:space="preserve">Total (oil + gas + oil &amp; gas case ) </t>
    </r>
    <r>
      <rPr>
        <sz val="10"/>
        <color rgb="FFFF0000"/>
        <rFont val="Arial"/>
        <family val="2"/>
      </rPr>
      <t xml:space="preserve"> </t>
    </r>
    <r>
      <rPr>
        <sz val="10"/>
        <rFont val="Arial"/>
        <family val="2"/>
      </rPr>
      <t>(0.00-1.00)</t>
    </r>
  </si>
  <si>
    <t>Total (oil + gas + oil &amp; gas case )  (0.00-1.00)</t>
  </si>
  <si>
    <t>Chronostratigraphy (ICS)</t>
  </si>
  <si>
    <t>Lithostratigraphy (North Sea)</t>
  </si>
  <si>
    <t>Lithostratigraphy (Norwegian Sea)</t>
  </si>
  <si>
    <t>Lithostratigraphy (Barents Sea)</t>
  </si>
  <si>
    <t>For Lithostratigrahic names, please refer to www.npd.no (fact pages)</t>
  </si>
  <si>
    <t>Table 4: Discovery and Prospect data (Enclose map)</t>
  </si>
  <si>
    <t>Table 4: Discovery and Prospect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</si>
</sst>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35" x14ac:knownFonts="1">
    <font>
      <sz val="11"/>
      <color theme="1"/>
      <name val="Calibri"/>
      <family val="2"/>
      <scheme val="minor"/>
    </font>
    <font>
      <sz val="11"/>
      <color indexed="8"/>
      <name val="Arial"/>
      <family val="2"/>
    </font>
    <font>
      <b/>
      <sz val="14"/>
      <color indexed="8"/>
      <name val="Times New Roman"/>
      <family val="1"/>
    </font>
    <font>
      <sz val="10"/>
      <color indexed="8"/>
      <name val="Times New Roman"/>
      <family val="1"/>
    </font>
    <font>
      <b/>
      <sz val="11"/>
      <color indexed="8"/>
      <name val="Times New Roman"/>
      <family val="1"/>
    </font>
    <font>
      <sz val="11"/>
      <color theme="1"/>
      <name val="Times New Roman"/>
      <family val="1"/>
    </font>
    <font>
      <b/>
      <sz val="11"/>
      <color rgb="FFFF0000"/>
      <name val="Times New Roman"/>
      <family val="1"/>
    </font>
    <font>
      <b/>
      <sz val="14"/>
      <color theme="1"/>
      <name val="Calibri"/>
      <family val="2"/>
      <scheme val="minor"/>
    </font>
    <font>
      <sz val="11"/>
      <name val="Times New Roman"/>
      <family val="1"/>
    </font>
    <font>
      <b/>
      <sz val="11"/>
      <color theme="1"/>
      <name val="Arial"/>
      <family val="2"/>
    </font>
    <font>
      <vertAlign val="superscript"/>
      <sz val="10"/>
      <color indexed="8"/>
      <name val="Arial"/>
      <family val="2"/>
    </font>
    <font>
      <sz val="10"/>
      <color indexed="8"/>
      <name val="Arial"/>
      <family val="2"/>
    </font>
    <font>
      <sz val="10"/>
      <color theme="1"/>
      <name val="Arial"/>
      <family val="2"/>
    </font>
    <font>
      <i/>
      <sz val="10"/>
      <color theme="1"/>
      <name val="Arial"/>
      <family val="2"/>
    </font>
    <font>
      <b/>
      <sz val="12"/>
      <color theme="1"/>
      <name val="Arial"/>
      <family val="2"/>
    </font>
    <font>
      <sz val="10"/>
      <name val="Arial"/>
      <family val="2"/>
    </font>
    <font>
      <sz val="10"/>
      <color rgb="FFFF0000"/>
      <name val="Arial"/>
      <family val="2"/>
    </font>
    <font>
      <vertAlign val="superscript"/>
      <sz val="10"/>
      <color theme="1"/>
      <name val="Arial"/>
      <family val="2"/>
    </font>
    <font>
      <vertAlign val="superscript"/>
      <sz val="10"/>
      <name val="Arial"/>
      <family val="2"/>
    </font>
    <font>
      <b/>
      <sz val="11"/>
      <color theme="1"/>
      <name val="Calibri"/>
      <family val="2"/>
      <scheme val="minor"/>
    </font>
    <font>
      <sz val="11"/>
      <name val="Calibri"/>
      <family val="2"/>
      <scheme val="minor"/>
    </font>
    <font>
      <b/>
      <sz val="11"/>
      <name val="Times New Roman"/>
      <family val="1"/>
    </font>
    <font>
      <sz val="12"/>
      <name val="Times New Roman"/>
      <family val="1"/>
    </font>
    <font>
      <b/>
      <sz val="10"/>
      <color theme="1"/>
      <name val="Arial"/>
      <family val="2"/>
    </font>
    <font>
      <sz val="8"/>
      <color theme="1"/>
      <name val="Arial"/>
      <family val="2"/>
    </font>
    <font>
      <sz val="10"/>
      <name val="Arial"/>
      <family val="2"/>
    </font>
    <font>
      <b/>
      <sz val="12"/>
      <name val="Arial"/>
      <family val="2"/>
    </font>
    <font>
      <b/>
      <sz val="10"/>
      <name val="Times New Roman"/>
      <family val="1"/>
    </font>
    <font>
      <sz val="10"/>
      <name val="Times New Roman"/>
      <family val="1"/>
    </font>
    <font>
      <b/>
      <sz val="10"/>
      <color indexed="8"/>
      <name val="Times New Roman"/>
      <family val="1"/>
    </font>
    <font>
      <i/>
      <sz val="10"/>
      <color indexed="8"/>
      <name val="Times New Roman"/>
      <family val="1"/>
    </font>
    <font>
      <i/>
      <sz val="10"/>
      <name val="Times New Roman"/>
      <family val="1"/>
    </font>
    <font>
      <sz val="10"/>
      <name val="Courier New"/>
      <family val="3"/>
    </font>
    <font>
      <sz val="11"/>
      <color indexed="8"/>
      <name val="Times New Roman"/>
      <family val="1"/>
    </font>
    <font>
      <u/>
      <sz val="11"/>
      <name val="Times New Roman"/>
      <family val="1"/>
    </font>
  </fonts>
  <fills count="6">
    <fill>
      <patternFill patternType="none"/>
    </fill>
    <fill>
      <patternFill patternType="gray125"/>
    </fill>
    <fill>
      <patternFill patternType="solid">
        <fgColor theme="0" tint="-0.14996795556505021"/>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99"/>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5" fillId="0" borderId="0"/>
  </cellStyleXfs>
  <cellXfs count="265">
    <xf numFmtId="0" fontId="0" fillId="0" borderId="0" xfId="0"/>
    <xf numFmtId="0" fontId="12" fillId="0" borderId="0" xfId="0" applyFont="1"/>
    <xf numFmtId="0" fontId="9" fillId="0" borderId="0" xfId="0" applyFont="1"/>
    <xf numFmtId="0" fontId="14" fillId="2" borderId="0" xfId="0" applyFont="1" applyFill="1" applyAlignment="1" applyProtection="1">
      <alignment horizontal="left"/>
    </xf>
    <xf numFmtId="0" fontId="12" fillId="2" borderId="0" xfId="0" applyFont="1" applyFill="1" applyAlignment="1" applyProtection="1">
      <alignment horizontal="left"/>
    </xf>
    <xf numFmtId="0" fontId="12" fillId="2" borderId="42" xfId="0" applyFont="1" applyFill="1" applyBorder="1" applyAlignment="1" applyProtection="1">
      <alignment horizontal="right"/>
    </xf>
    <xf numFmtId="0" fontId="12" fillId="2" borderId="55" xfId="0" applyFont="1" applyFill="1" applyBorder="1" applyAlignment="1" applyProtection="1">
      <alignment horizontal="left"/>
    </xf>
    <xf numFmtId="0" fontId="12" fillId="2" borderId="2" xfId="0" applyFont="1" applyFill="1" applyBorder="1" applyAlignment="1" applyProtection="1">
      <alignment horizontal="left"/>
    </xf>
    <xf numFmtId="0" fontId="12" fillId="2" borderId="15" xfId="0" applyFont="1" applyFill="1" applyBorder="1" applyAlignment="1" applyProtection="1">
      <alignment horizontal="left"/>
    </xf>
    <xf numFmtId="0" fontId="12" fillId="2" borderId="0" xfId="0" applyFont="1" applyFill="1" applyBorder="1" applyAlignment="1" applyProtection="1">
      <alignment horizontal="left"/>
    </xf>
    <xf numFmtId="0" fontId="12" fillId="2" borderId="20" xfId="0" applyFont="1" applyFill="1" applyBorder="1" applyAlignment="1" applyProtection="1">
      <alignment horizontal="left"/>
    </xf>
    <xf numFmtId="0" fontId="12" fillId="2" borderId="28" xfId="0" applyFont="1" applyFill="1" applyBorder="1" applyAlignment="1" applyProtection="1">
      <alignment horizontal="left"/>
    </xf>
    <xf numFmtId="0" fontId="12" fillId="2" borderId="54" xfId="0" applyFont="1" applyFill="1" applyBorder="1" applyAlignment="1" applyProtection="1">
      <alignment horizontal="left"/>
    </xf>
    <xf numFmtId="0" fontId="12" fillId="2" borderId="50" xfId="0" applyFont="1" applyFill="1" applyBorder="1" applyAlignment="1" applyProtection="1">
      <alignment horizontal="left"/>
    </xf>
    <xf numFmtId="0" fontId="12" fillId="2" borderId="9" xfId="0" applyFont="1" applyFill="1" applyBorder="1" applyAlignment="1" applyProtection="1">
      <alignment horizontal="left"/>
    </xf>
    <xf numFmtId="0" fontId="12" fillId="2" borderId="32" xfId="0" applyFont="1" applyFill="1" applyBorder="1" applyAlignment="1" applyProtection="1">
      <alignment horizontal="left"/>
    </xf>
    <xf numFmtId="0" fontId="12" fillId="2" borderId="18" xfId="0" applyFont="1" applyFill="1" applyBorder="1" applyAlignment="1" applyProtection="1">
      <alignment horizontal="left"/>
    </xf>
    <xf numFmtId="0" fontId="12" fillId="2" borderId="29" xfId="0" applyFont="1" applyFill="1" applyBorder="1" applyAlignment="1" applyProtection="1">
      <alignment horizontal="left"/>
    </xf>
    <xf numFmtId="0" fontId="12" fillId="2" borderId="30" xfId="0" applyFont="1" applyFill="1" applyBorder="1" applyAlignment="1" applyProtection="1">
      <alignment horizontal="left"/>
    </xf>
    <xf numFmtId="0" fontId="12" fillId="2" borderId="5" xfId="0" applyFont="1" applyFill="1" applyBorder="1" applyAlignment="1" applyProtection="1">
      <alignment horizontal="left"/>
    </xf>
    <xf numFmtId="0" fontId="12" fillId="2" borderId="6" xfId="0" applyFont="1" applyFill="1" applyBorder="1" applyAlignment="1" applyProtection="1">
      <alignment horizontal="left"/>
    </xf>
    <xf numFmtId="0" fontId="12" fillId="2" borderId="22" xfId="0" applyFont="1" applyFill="1" applyBorder="1" applyAlignment="1" applyProtection="1">
      <alignment horizontal="left"/>
    </xf>
    <xf numFmtId="0" fontId="12" fillId="2" borderId="39" xfId="0" applyFont="1" applyFill="1" applyBorder="1" applyAlignment="1" applyProtection="1">
      <alignment horizontal="left"/>
    </xf>
    <xf numFmtId="0" fontId="12" fillId="2" borderId="13" xfId="0" applyFont="1" applyFill="1" applyBorder="1" applyAlignment="1" applyProtection="1">
      <alignment horizontal="left"/>
    </xf>
    <xf numFmtId="0" fontId="12" fillId="2" borderId="7" xfId="0" applyFont="1" applyFill="1" applyBorder="1" applyAlignment="1" applyProtection="1">
      <alignment horizontal="left"/>
    </xf>
    <xf numFmtId="0" fontId="12" fillId="2" borderId="10" xfId="0" applyFont="1" applyFill="1" applyBorder="1" applyAlignment="1" applyProtection="1">
      <alignment horizontal="left"/>
    </xf>
    <xf numFmtId="0" fontId="12" fillId="2" borderId="31" xfId="0" applyFont="1" applyFill="1" applyBorder="1" applyAlignment="1" applyProtection="1">
      <alignment horizontal="left"/>
    </xf>
    <xf numFmtId="0" fontId="12" fillId="2" borderId="19" xfId="0" applyFont="1" applyFill="1" applyBorder="1" applyAlignment="1" applyProtection="1">
      <alignment horizontal="left"/>
    </xf>
    <xf numFmtId="0" fontId="12" fillId="2" borderId="43" xfId="0" applyFont="1" applyFill="1" applyBorder="1" applyAlignment="1" applyProtection="1">
      <alignment horizontal="left"/>
    </xf>
    <xf numFmtId="0" fontId="12" fillId="2" borderId="12" xfId="0" applyFont="1" applyFill="1" applyBorder="1" applyAlignment="1" applyProtection="1">
      <alignment horizontal="left"/>
    </xf>
    <xf numFmtId="0" fontId="12" fillId="2" borderId="14" xfId="0" applyFont="1" applyFill="1" applyBorder="1" applyAlignment="1" applyProtection="1">
      <alignment horizontal="left"/>
    </xf>
    <xf numFmtId="0" fontId="12" fillId="0" borderId="50" xfId="0" applyFont="1" applyFill="1" applyBorder="1" applyAlignment="1" applyProtection="1">
      <alignment horizontal="left"/>
      <protection locked="0"/>
    </xf>
    <xf numFmtId="0" fontId="12" fillId="0" borderId="51" xfId="0" applyFont="1" applyFill="1" applyBorder="1" applyAlignment="1" applyProtection="1">
      <alignment horizontal="left"/>
      <protection locked="0"/>
    </xf>
    <xf numFmtId="49" fontId="12" fillId="0" borderId="55" xfId="0" applyNumberFormat="1" applyFont="1" applyFill="1" applyBorder="1" applyAlignment="1" applyProtection="1">
      <alignment horizontal="left"/>
      <protection locked="0"/>
    </xf>
    <xf numFmtId="49" fontId="12" fillId="0" borderId="10" xfId="0" applyNumberFormat="1" applyFont="1" applyFill="1" applyBorder="1" applyAlignment="1" applyProtection="1">
      <alignment horizontal="left"/>
      <protection locked="0"/>
    </xf>
    <xf numFmtId="49" fontId="12" fillId="0" borderId="11" xfId="0" applyNumberFormat="1" applyFont="1" applyFill="1" applyBorder="1" applyAlignment="1" applyProtection="1">
      <alignment horizontal="left"/>
      <protection locked="0"/>
    </xf>
    <xf numFmtId="49" fontId="12" fillId="0" borderId="50" xfId="0" applyNumberFormat="1" applyFont="1" applyFill="1" applyBorder="1" applyAlignment="1" applyProtection="1">
      <alignment horizontal="left"/>
      <protection locked="0"/>
    </xf>
    <xf numFmtId="49" fontId="12" fillId="0" borderId="18" xfId="0" applyNumberFormat="1" applyFont="1" applyFill="1" applyBorder="1" applyAlignment="1" applyProtection="1">
      <alignment horizontal="left"/>
      <protection locked="0"/>
    </xf>
    <xf numFmtId="49" fontId="12" fillId="0" borderId="2" xfId="0" applyNumberFormat="1" applyFont="1" applyFill="1" applyBorder="1" applyAlignment="1" applyProtection="1">
      <alignment horizontal="left"/>
      <protection locked="0"/>
    </xf>
    <xf numFmtId="49" fontId="12" fillId="0" borderId="3" xfId="0" applyNumberFormat="1" applyFont="1" applyFill="1" applyBorder="1" applyAlignment="1" applyProtection="1">
      <alignment horizontal="left"/>
      <protection locked="0"/>
    </xf>
    <xf numFmtId="1" fontId="12" fillId="0" borderId="58" xfId="0" applyNumberFormat="1" applyFont="1" applyFill="1" applyBorder="1" applyAlignment="1" applyProtection="1">
      <alignment horizontal="left"/>
      <protection locked="0"/>
    </xf>
    <xf numFmtId="1" fontId="12" fillId="0" borderId="51" xfId="0" applyNumberFormat="1" applyFont="1" applyFill="1" applyBorder="1" applyAlignment="1" applyProtection="1">
      <alignment horizontal="left"/>
      <protection locked="0"/>
    </xf>
    <xf numFmtId="49" fontId="12" fillId="0" borderId="57" xfId="0" applyNumberFormat="1" applyFont="1" applyFill="1" applyBorder="1" applyAlignment="1" applyProtection="1">
      <alignment horizontal="left"/>
      <protection locked="0"/>
    </xf>
    <xf numFmtId="2" fontId="12" fillId="0" borderId="44" xfId="0" applyNumberFormat="1" applyFont="1" applyFill="1" applyBorder="1" applyAlignment="1" applyProtection="1">
      <alignment horizontal="left"/>
      <protection locked="0"/>
    </xf>
    <xf numFmtId="2" fontId="12" fillId="0" borderId="45" xfId="0" applyNumberFormat="1" applyFont="1" applyFill="1" applyBorder="1" applyAlignment="1" applyProtection="1">
      <alignment horizontal="left"/>
      <protection locked="0"/>
    </xf>
    <xf numFmtId="2" fontId="12" fillId="0" borderId="46" xfId="0" applyNumberFormat="1" applyFont="1" applyFill="1" applyBorder="1" applyAlignment="1" applyProtection="1">
      <alignment horizontal="left"/>
      <protection locked="0"/>
    </xf>
    <xf numFmtId="2" fontId="12" fillId="0" borderId="48" xfId="0" applyNumberFormat="1" applyFont="1" applyFill="1" applyBorder="1" applyAlignment="1" applyProtection="1">
      <alignment horizontal="left"/>
      <protection locked="0"/>
    </xf>
    <xf numFmtId="2" fontId="12" fillId="0" borderId="47" xfId="0" applyNumberFormat="1" applyFont="1" applyFill="1" applyBorder="1" applyAlignment="1" applyProtection="1">
      <alignment horizontal="left"/>
      <protection locked="0"/>
    </xf>
    <xf numFmtId="2" fontId="12" fillId="0" borderId="34" xfId="0" applyNumberFormat="1" applyFont="1" applyFill="1" applyBorder="1" applyAlignment="1" applyProtection="1">
      <alignment horizontal="left"/>
      <protection locked="0"/>
    </xf>
    <xf numFmtId="2" fontId="12" fillId="0" borderId="35" xfId="0" applyNumberFormat="1" applyFont="1" applyFill="1" applyBorder="1" applyAlignment="1" applyProtection="1">
      <alignment horizontal="left"/>
      <protection locked="0"/>
    </xf>
    <xf numFmtId="2" fontId="12" fillId="0" borderId="36" xfId="0" applyNumberFormat="1" applyFont="1" applyFill="1" applyBorder="1" applyAlignment="1" applyProtection="1">
      <alignment horizontal="left"/>
      <protection locked="0"/>
    </xf>
    <xf numFmtId="2" fontId="12" fillId="0" borderId="49" xfId="0" applyNumberFormat="1" applyFont="1" applyFill="1" applyBorder="1" applyAlignment="1" applyProtection="1">
      <alignment horizontal="left"/>
      <protection locked="0"/>
    </xf>
    <xf numFmtId="2" fontId="12" fillId="0" borderId="37" xfId="0" applyNumberFormat="1" applyFont="1" applyFill="1" applyBorder="1" applyAlignment="1" applyProtection="1">
      <alignment horizontal="left"/>
      <protection locked="0"/>
    </xf>
    <xf numFmtId="2" fontId="12" fillId="0" borderId="56" xfId="0" applyNumberFormat="1" applyFont="1" applyFill="1" applyBorder="1" applyAlignment="1" applyProtection="1">
      <alignment horizontal="left"/>
      <protection locked="0"/>
    </xf>
    <xf numFmtId="2" fontId="12" fillId="0" borderId="38" xfId="0" applyNumberFormat="1" applyFont="1" applyFill="1" applyBorder="1" applyAlignment="1" applyProtection="1">
      <alignment horizontal="left"/>
      <protection locked="0"/>
    </xf>
    <xf numFmtId="2" fontId="12" fillId="0" borderId="5" xfId="0" applyNumberFormat="1" applyFont="1" applyFill="1" applyBorder="1" applyAlignment="1" applyProtection="1">
      <alignment horizontal="left"/>
      <protection locked="0"/>
    </xf>
    <xf numFmtId="2" fontId="12" fillId="0" borderId="10" xfId="0" applyNumberFormat="1" applyFont="1" applyFill="1" applyBorder="1" applyAlignment="1" applyProtection="1">
      <alignment horizontal="left"/>
      <protection locked="0"/>
    </xf>
    <xf numFmtId="2" fontId="12" fillId="0" borderId="6" xfId="0" applyNumberFormat="1" applyFont="1" applyFill="1" applyBorder="1" applyAlignment="1" applyProtection="1">
      <alignment horizontal="left"/>
      <protection locked="0"/>
    </xf>
    <xf numFmtId="2" fontId="12" fillId="0" borderId="11" xfId="0" applyNumberFormat="1" applyFont="1" applyFill="1" applyBorder="1" applyAlignment="1" applyProtection="1">
      <alignment horizontal="left"/>
      <protection locked="0"/>
    </xf>
    <xf numFmtId="0" fontId="15" fillId="2" borderId="1" xfId="0" applyFont="1" applyFill="1" applyBorder="1" applyAlignment="1" applyProtection="1">
      <alignment horizontal="left"/>
    </xf>
    <xf numFmtId="0" fontId="15" fillId="2" borderId="9" xfId="0" applyFont="1" applyFill="1" applyBorder="1" applyAlignment="1" applyProtection="1">
      <alignment horizontal="left"/>
    </xf>
    <xf numFmtId="1" fontId="12" fillId="0" borderId="24" xfId="0" applyNumberFormat="1" applyFont="1" applyFill="1" applyBorder="1" applyAlignment="1" applyProtection="1">
      <alignment horizontal="left"/>
      <protection locked="0"/>
    </xf>
    <xf numFmtId="1" fontId="12" fillId="0" borderId="8" xfId="0" applyNumberFormat="1" applyFont="1" applyFill="1" applyBorder="1" applyAlignment="1" applyProtection="1">
      <alignment horizontal="left"/>
      <protection locked="0"/>
    </xf>
    <xf numFmtId="0" fontId="15" fillId="2" borderId="43" xfId="0" applyFont="1" applyFill="1" applyBorder="1" applyAlignment="1" applyProtection="1">
      <alignment horizontal="left"/>
    </xf>
    <xf numFmtId="0" fontId="15" fillId="2" borderId="4" xfId="0" applyFont="1" applyFill="1" applyBorder="1" applyAlignment="1" applyProtection="1">
      <alignment horizontal="left"/>
    </xf>
    <xf numFmtId="0" fontId="5" fillId="0" borderId="0" xfId="0" applyNumberFormat="1" applyFont="1" applyAlignment="1">
      <alignment horizontal="left" wrapText="1"/>
    </xf>
    <xf numFmtId="0" fontId="5" fillId="0" borderId="0" xfId="0" applyFont="1" applyAlignment="1">
      <alignment horizontal="left" wrapText="1"/>
    </xf>
    <xf numFmtId="0" fontId="12" fillId="3" borderId="29" xfId="0" applyFont="1" applyFill="1" applyBorder="1" applyAlignment="1" applyProtection="1">
      <alignment horizontal="left"/>
    </xf>
    <xf numFmtId="0" fontId="12" fillId="3" borderId="30" xfId="0" applyFont="1" applyFill="1" applyBorder="1" applyAlignment="1" applyProtection="1">
      <alignment horizontal="left"/>
    </xf>
    <xf numFmtId="0" fontId="12" fillId="3" borderId="31" xfId="0" applyFont="1" applyFill="1" applyBorder="1" applyAlignment="1" applyProtection="1">
      <alignment horizontal="left"/>
    </xf>
    <xf numFmtId="0" fontId="12" fillId="3" borderId="25" xfId="0" applyFont="1" applyFill="1" applyBorder="1" applyAlignment="1" applyProtection="1">
      <alignment horizontal="left"/>
    </xf>
    <xf numFmtId="0" fontId="12" fillId="3" borderId="16" xfId="0" applyFont="1" applyFill="1" applyBorder="1" applyAlignment="1" applyProtection="1">
      <alignment horizontal="left"/>
    </xf>
    <xf numFmtId="0" fontId="12" fillId="3" borderId="17" xfId="0" applyFont="1" applyFill="1" applyBorder="1" applyAlignment="1" applyProtection="1">
      <alignment horizontal="left"/>
    </xf>
    <xf numFmtId="0" fontId="12" fillId="3" borderId="0" xfId="0" applyFont="1" applyFill="1" applyBorder="1" applyAlignment="1" applyProtection="1">
      <alignment horizontal="left"/>
    </xf>
    <xf numFmtId="0" fontId="15" fillId="2" borderId="5" xfId="0" applyFont="1" applyFill="1" applyBorder="1" applyAlignment="1" applyProtection="1">
      <alignment horizontal="left"/>
    </xf>
    <xf numFmtId="0" fontId="15" fillId="2" borderId="13" xfId="0" applyFont="1" applyFill="1" applyBorder="1" applyAlignment="1" applyProtection="1">
      <alignment horizontal="left"/>
    </xf>
    <xf numFmtId="0" fontId="5" fillId="0" borderId="0" xfId="0" applyNumberFormat="1" applyFont="1" applyFill="1" applyAlignment="1">
      <alignment horizontal="left" wrapText="1"/>
    </xf>
    <xf numFmtId="0" fontId="5" fillId="0" borderId="0" xfId="0" applyFont="1" applyFill="1" applyAlignment="1">
      <alignment horizontal="left" wrapText="1"/>
    </xf>
    <xf numFmtId="0" fontId="8" fillId="0" borderId="0" xfId="0" applyNumberFormat="1" applyFont="1" applyFill="1" applyAlignment="1">
      <alignment horizontal="left" wrapText="1"/>
    </xf>
    <xf numFmtId="0" fontId="20" fillId="0" borderId="0" xfId="0" applyFont="1" applyFill="1" applyAlignment="1">
      <alignment vertical="center" wrapText="1"/>
    </xf>
    <xf numFmtId="0" fontId="8" fillId="0" borderId="0" xfId="0" applyFont="1" applyFill="1" applyAlignment="1">
      <alignment horizontal="left" wrapText="1"/>
    </xf>
    <xf numFmtId="0" fontId="5" fillId="0" borderId="0" xfId="0" applyFont="1" applyFill="1" applyAlignment="1">
      <alignment wrapText="1"/>
    </xf>
    <xf numFmtId="0" fontId="0" fillId="0" borderId="0" xfId="0" applyFill="1" applyAlignment="1">
      <alignment wrapText="1"/>
    </xf>
    <xf numFmtId="0" fontId="3" fillId="0" borderId="0" xfId="0" applyFont="1" applyAlignment="1">
      <alignment wrapText="1"/>
    </xf>
    <xf numFmtId="0" fontId="0" fillId="0" borderId="0" xfId="0" applyAlignment="1">
      <alignment wrapText="1"/>
    </xf>
    <xf numFmtId="0" fontId="5" fillId="0" borderId="0" xfId="0" applyFont="1" applyAlignment="1">
      <alignment wrapText="1"/>
    </xf>
    <xf numFmtId="0" fontId="19" fillId="0" borderId="0" xfId="0" applyFont="1" applyFill="1" applyAlignment="1">
      <alignment wrapText="1"/>
    </xf>
    <xf numFmtId="0" fontId="8" fillId="0" borderId="0" xfId="0" applyFont="1" applyFill="1" applyAlignment="1">
      <alignment wrapText="1"/>
    </xf>
    <xf numFmtId="0" fontId="1" fillId="0" borderId="0" xfId="0" applyFont="1" applyAlignment="1">
      <alignment wrapText="1"/>
    </xf>
    <xf numFmtId="0" fontId="7" fillId="0" borderId="0" xfId="0" applyFont="1" applyFill="1" applyAlignment="1">
      <alignment wrapText="1"/>
    </xf>
    <xf numFmtId="0" fontId="5" fillId="0" borderId="0" xfId="0" applyNumberFormat="1" applyFont="1" applyAlignment="1">
      <alignment wrapText="1"/>
    </xf>
    <xf numFmtId="1" fontId="12" fillId="0" borderId="40" xfId="0" applyNumberFormat="1" applyFont="1" applyFill="1" applyBorder="1" applyAlignment="1" applyProtection="1">
      <alignment horizontal="right"/>
      <protection locked="0"/>
    </xf>
    <xf numFmtId="1" fontId="12" fillId="0" borderId="34" xfId="0" applyNumberFormat="1" applyFont="1" applyFill="1" applyBorder="1" applyAlignment="1" applyProtection="1">
      <alignment horizontal="right"/>
      <protection locked="0"/>
    </xf>
    <xf numFmtId="1" fontId="12" fillId="0" borderId="52" xfId="0" applyNumberFormat="1" applyFont="1" applyFill="1" applyBorder="1" applyAlignment="1" applyProtection="1">
      <alignment horizontal="right"/>
      <protection locked="0"/>
    </xf>
    <xf numFmtId="164" fontId="12" fillId="0" borderId="40" xfId="0" applyNumberFormat="1" applyFont="1" applyFill="1" applyBorder="1" applyAlignment="1" applyProtection="1">
      <alignment horizontal="right"/>
      <protection locked="0"/>
    </xf>
    <xf numFmtId="164" fontId="12" fillId="0" borderId="34" xfId="0" applyNumberFormat="1" applyFont="1" applyFill="1" applyBorder="1" applyAlignment="1" applyProtection="1">
      <alignment horizontal="right"/>
      <protection locked="0"/>
    </xf>
    <xf numFmtId="164" fontId="12" fillId="0" borderId="52" xfId="0" applyNumberFormat="1" applyFont="1" applyFill="1" applyBorder="1" applyAlignment="1" applyProtection="1">
      <alignment horizontal="right"/>
      <protection locked="0"/>
    </xf>
    <xf numFmtId="165" fontId="12" fillId="0" borderId="40" xfId="0" applyNumberFormat="1" applyFont="1" applyFill="1" applyBorder="1" applyAlignment="1" applyProtection="1">
      <alignment horizontal="right"/>
      <protection locked="0"/>
    </xf>
    <xf numFmtId="165" fontId="12" fillId="0" borderId="34" xfId="0" applyNumberFormat="1" applyFont="1" applyFill="1" applyBorder="1" applyAlignment="1" applyProtection="1">
      <alignment horizontal="right"/>
      <protection locked="0"/>
    </xf>
    <xf numFmtId="165" fontId="12" fillId="0" borderId="52" xfId="0" applyNumberFormat="1" applyFont="1" applyFill="1" applyBorder="1" applyAlignment="1" applyProtection="1">
      <alignment horizontal="right"/>
      <protection locked="0"/>
    </xf>
    <xf numFmtId="2" fontId="12" fillId="0" borderId="40" xfId="0" applyNumberFormat="1" applyFont="1" applyFill="1" applyBorder="1" applyAlignment="1" applyProtection="1">
      <alignment horizontal="right"/>
      <protection locked="0"/>
    </xf>
    <xf numFmtId="2" fontId="12" fillId="0" borderId="34" xfId="0" applyNumberFormat="1" applyFont="1" applyFill="1" applyBorder="1" applyAlignment="1" applyProtection="1">
      <alignment horizontal="right"/>
      <protection locked="0"/>
    </xf>
    <xf numFmtId="2" fontId="12" fillId="0" borderId="52" xfId="0" applyNumberFormat="1" applyFont="1" applyFill="1" applyBorder="1" applyAlignment="1" applyProtection="1">
      <alignment horizontal="right"/>
      <protection locked="0"/>
    </xf>
    <xf numFmtId="166" fontId="12" fillId="0" borderId="40" xfId="0" applyNumberFormat="1" applyFont="1" applyFill="1" applyBorder="1" applyAlignment="1" applyProtection="1">
      <alignment horizontal="right"/>
      <protection locked="0"/>
    </xf>
    <xf numFmtId="166" fontId="12" fillId="0" borderId="34" xfId="0" applyNumberFormat="1" applyFont="1" applyFill="1" applyBorder="1" applyAlignment="1" applyProtection="1">
      <alignment horizontal="right"/>
      <protection locked="0"/>
    </xf>
    <xf numFmtId="166" fontId="12" fillId="0" borderId="52" xfId="0" applyNumberFormat="1" applyFont="1" applyFill="1" applyBorder="1" applyAlignment="1" applyProtection="1">
      <alignment horizontal="right"/>
      <protection locked="0"/>
    </xf>
    <xf numFmtId="2" fontId="12" fillId="0" borderId="41" xfId="0" applyNumberFormat="1" applyFont="1" applyFill="1" applyBorder="1" applyAlignment="1" applyProtection="1">
      <alignment horizontal="right"/>
      <protection locked="0"/>
    </xf>
    <xf numFmtId="2" fontId="12" fillId="0" borderId="37" xfId="0" applyNumberFormat="1" applyFont="1" applyFill="1" applyBorder="1" applyAlignment="1" applyProtection="1">
      <alignment horizontal="right"/>
      <protection locked="0"/>
    </xf>
    <xf numFmtId="2" fontId="12" fillId="0" borderId="53" xfId="0" applyNumberFormat="1" applyFont="1" applyFill="1" applyBorder="1" applyAlignment="1" applyProtection="1">
      <alignment horizontal="right"/>
      <protection locked="0"/>
    </xf>
    <xf numFmtId="0" fontId="23" fillId="3" borderId="29" xfId="0" applyFont="1" applyFill="1" applyBorder="1" applyAlignment="1" applyProtection="1">
      <alignment horizontal="left"/>
    </xf>
    <xf numFmtId="0" fontId="23" fillId="3" borderId="21" xfId="0" applyFont="1" applyFill="1" applyBorder="1" applyAlignment="1" applyProtection="1">
      <alignment horizontal="left"/>
    </xf>
    <xf numFmtId="0" fontId="23" fillId="3" borderId="24" xfId="0" applyFont="1" applyFill="1" applyBorder="1" applyAlignment="1" applyProtection="1">
      <alignment horizontal="left"/>
    </xf>
    <xf numFmtId="0" fontId="12" fillId="0" borderId="55" xfId="0" applyNumberFormat="1" applyFont="1" applyFill="1" applyBorder="1" applyAlignment="1" applyProtection="1">
      <alignment horizontal="left"/>
      <protection locked="0"/>
    </xf>
    <xf numFmtId="0" fontId="12" fillId="2" borderId="21" xfId="0" applyFont="1" applyFill="1" applyBorder="1" applyAlignment="1" applyProtection="1">
      <alignment horizontal="left"/>
    </xf>
    <xf numFmtId="0" fontId="12" fillId="0" borderId="26" xfId="0" applyFont="1" applyFill="1" applyBorder="1" applyAlignment="1" applyProtection="1">
      <alignment horizontal="left"/>
      <protection locked="0"/>
    </xf>
    <xf numFmtId="0" fontId="12" fillId="2" borderId="4" xfId="0" applyFont="1" applyFill="1" applyBorder="1" applyAlignment="1" applyProtection="1">
      <alignment horizontal="left"/>
    </xf>
    <xf numFmtId="0" fontId="12" fillId="2" borderId="7" xfId="0" applyFont="1" applyFill="1" applyBorder="1" applyAlignment="1" applyProtection="1">
      <alignment horizontal="right"/>
    </xf>
    <xf numFmtId="0" fontId="12" fillId="2" borderId="1" xfId="0" applyFont="1" applyFill="1" applyBorder="1" applyAlignment="1" applyProtection="1">
      <alignment horizontal="left"/>
    </xf>
    <xf numFmtId="49" fontId="12" fillId="0" borderId="24" xfId="0" applyNumberFormat="1" applyFont="1" applyFill="1" applyBorder="1" applyAlignment="1" applyProtection="1">
      <alignment horizontal="left"/>
      <protection locked="0"/>
    </xf>
    <xf numFmtId="0" fontId="15" fillId="2" borderId="18" xfId="0" applyFont="1" applyFill="1" applyBorder="1" applyAlignment="1" applyProtection="1">
      <alignment horizontal="left"/>
    </xf>
    <xf numFmtId="0" fontId="12" fillId="0" borderId="59" xfId="0" applyNumberFormat="1" applyFont="1" applyFill="1" applyBorder="1" applyAlignment="1" applyProtection="1">
      <alignment horizontal="left"/>
      <protection locked="0"/>
    </xf>
    <xf numFmtId="0" fontId="12" fillId="3" borderId="60" xfId="0" applyFont="1" applyFill="1" applyBorder="1" applyAlignment="1" applyProtection="1">
      <alignment horizontal="left"/>
    </xf>
    <xf numFmtId="0" fontId="12" fillId="3" borderId="61" xfId="0" applyFont="1" applyFill="1" applyBorder="1" applyAlignment="1" applyProtection="1">
      <alignment horizontal="left"/>
    </xf>
    <xf numFmtId="0" fontId="23" fillId="3" borderId="14" xfId="0" applyFont="1" applyFill="1" applyBorder="1" applyAlignment="1" applyProtection="1">
      <alignment horizontal="left"/>
    </xf>
    <xf numFmtId="0" fontId="12" fillId="3" borderId="12" xfId="0" applyFont="1" applyFill="1" applyBorder="1" applyAlignment="1" applyProtection="1">
      <alignment horizontal="left"/>
    </xf>
    <xf numFmtId="1" fontId="12" fillId="0" borderId="40" xfId="0" applyNumberFormat="1" applyFont="1" applyFill="1" applyBorder="1" applyAlignment="1" applyProtection="1">
      <protection locked="0"/>
    </xf>
    <xf numFmtId="1" fontId="12" fillId="0" borderId="34" xfId="0" applyNumberFormat="1" applyFont="1" applyFill="1" applyBorder="1" applyAlignment="1" applyProtection="1">
      <protection locked="0"/>
    </xf>
    <xf numFmtId="1" fontId="12" fillId="0" borderId="52" xfId="0" applyNumberFormat="1" applyFont="1" applyFill="1" applyBorder="1" applyAlignment="1" applyProtection="1">
      <protection locked="0"/>
    </xf>
    <xf numFmtId="164" fontId="12" fillId="0" borderId="40" xfId="0" applyNumberFormat="1" applyFont="1" applyFill="1" applyBorder="1" applyAlignment="1" applyProtection="1">
      <protection locked="0"/>
    </xf>
    <xf numFmtId="164" fontId="12" fillId="0" borderId="34" xfId="0" applyNumberFormat="1" applyFont="1" applyFill="1" applyBorder="1" applyAlignment="1" applyProtection="1">
      <protection locked="0"/>
    </xf>
    <xf numFmtId="164" fontId="12" fillId="0" borderId="52" xfId="0" applyNumberFormat="1" applyFont="1" applyFill="1" applyBorder="1" applyAlignment="1" applyProtection="1">
      <protection locked="0"/>
    </xf>
    <xf numFmtId="165" fontId="12" fillId="0" borderId="40" xfId="0" applyNumberFormat="1" applyFont="1" applyFill="1" applyBorder="1" applyAlignment="1" applyProtection="1">
      <protection locked="0"/>
    </xf>
    <xf numFmtId="165" fontId="12" fillId="0" borderId="34" xfId="0" applyNumberFormat="1" applyFont="1" applyFill="1" applyBorder="1" applyAlignment="1" applyProtection="1">
      <protection locked="0"/>
    </xf>
    <xf numFmtId="165" fontId="12" fillId="0" borderId="52" xfId="0" applyNumberFormat="1" applyFont="1" applyFill="1" applyBorder="1" applyAlignment="1" applyProtection="1">
      <protection locked="0"/>
    </xf>
    <xf numFmtId="2" fontId="12" fillId="0" borderId="40" xfId="0" applyNumberFormat="1" applyFont="1" applyFill="1" applyBorder="1" applyAlignment="1" applyProtection="1">
      <protection locked="0"/>
    </xf>
    <xf numFmtId="2" fontId="12" fillId="0" borderId="34" xfId="0" applyNumberFormat="1" applyFont="1" applyFill="1" applyBorder="1" applyAlignment="1" applyProtection="1">
      <protection locked="0"/>
    </xf>
    <xf numFmtId="2" fontId="12" fillId="0" borderId="52" xfId="0" applyNumberFormat="1" applyFont="1" applyFill="1" applyBorder="1" applyAlignment="1" applyProtection="1">
      <protection locked="0"/>
    </xf>
    <xf numFmtId="166" fontId="12" fillId="0" borderId="40" xfId="0" applyNumberFormat="1" applyFont="1" applyFill="1" applyBorder="1" applyAlignment="1" applyProtection="1">
      <protection locked="0"/>
    </xf>
    <xf numFmtId="166" fontId="12" fillId="0" borderId="34" xfId="0" applyNumberFormat="1" applyFont="1" applyFill="1" applyBorder="1" applyAlignment="1" applyProtection="1">
      <protection locked="0"/>
    </xf>
    <xf numFmtId="166" fontId="12" fillId="0" borderId="52" xfId="0" applyNumberFormat="1" applyFont="1" applyFill="1" applyBorder="1" applyAlignment="1" applyProtection="1">
      <protection locked="0"/>
    </xf>
    <xf numFmtId="2" fontId="12" fillId="0" borderId="41" xfId="0" applyNumberFormat="1" applyFont="1" applyFill="1" applyBorder="1" applyAlignment="1" applyProtection="1">
      <protection locked="0"/>
    </xf>
    <xf numFmtId="2" fontId="12" fillId="0" borderId="37" xfId="0" applyNumberFormat="1" applyFont="1" applyFill="1" applyBorder="1" applyAlignment="1" applyProtection="1">
      <protection locked="0"/>
    </xf>
    <xf numFmtId="2" fontId="12" fillId="0" borderId="53" xfId="0" applyNumberFormat="1" applyFont="1" applyFill="1" applyBorder="1" applyAlignment="1" applyProtection="1">
      <protection locked="0"/>
    </xf>
    <xf numFmtId="0" fontId="15" fillId="2" borderId="62" xfId="0" applyFont="1" applyFill="1" applyBorder="1" applyAlignment="1" applyProtection="1">
      <alignment horizontal="left"/>
    </xf>
    <xf numFmtId="2" fontId="12" fillId="0" borderId="63" xfId="0" applyNumberFormat="1" applyFont="1" applyFill="1" applyBorder="1" applyAlignment="1" applyProtection="1">
      <alignment horizontal="left"/>
      <protection locked="0"/>
    </xf>
    <xf numFmtId="2" fontId="12" fillId="0" borderId="64" xfId="0" applyNumberFormat="1" applyFont="1" applyFill="1" applyBorder="1" applyAlignment="1" applyProtection="1">
      <alignment horizontal="left"/>
      <protection locked="0"/>
    </xf>
    <xf numFmtId="2" fontId="12" fillId="0" borderId="65" xfId="0" applyNumberFormat="1" applyFont="1" applyFill="1" applyBorder="1" applyAlignment="1" applyProtection="1">
      <alignment horizontal="left"/>
      <protection locked="0"/>
    </xf>
    <xf numFmtId="2" fontId="12" fillId="0" borderId="66" xfId="0" applyNumberFormat="1" applyFont="1" applyFill="1" applyBorder="1" applyAlignment="1" applyProtection="1">
      <alignment horizontal="left"/>
      <protection locked="0"/>
    </xf>
    <xf numFmtId="0" fontId="12" fillId="2" borderId="42" xfId="0" applyFont="1" applyFill="1" applyBorder="1" applyAlignment="1" applyProtection="1">
      <alignment horizontal="left"/>
    </xf>
    <xf numFmtId="49" fontId="12" fillId="0" borderId="8" xfId="0" applyNumberFormat="1" applyFont="1" applyFill="1" applyBorder="1" applyAlignment="1" applyProtection="1">
      <alignment horizontal="left"/>
      <protection locked="0"/>
    </xf>
    <xf numFmtId="0" fontId="12" fillId="2" borderId="23" xfId="0" applyFont="1" applyFill="1" applyBorder="1" applyAlignment="1" applyProtection="1">
      <alignment horizontal="left"/>
    </xf>
    <xf numFmtId="0" fontId="2" fillId="4" borderId="15" xfId="0" applyFont="1" applyFill="1" applyBorder="1" applyAlignment="1">
      <alignment wrapText="1"/>
    </xf>
    <xf numFmtId="0" fontId="33" fillId="4" borderId="62" xfId="0" applyFont="1" applyFill="1" applyBorder="1" applyAlignment="1">
      <alignment vertical="center" wrapText="1"/>
    </xf>
    <xf numFmtId="0" fontId="8" fillId="4" borderId="62" xfId="0" applyFont="1" applyFill="1" applyBorder="1" applyAlignment="1">
      <alignment vertical="center" wrapText="1"/>
    </xf>
    <xf numFmtId="0" fontId="2" fillId="4" borderId="62" xfId="0" applyFont="1" applyFill="1" applyBorder="1" applyAlignment="1">
      <alignment wrapText="1"/>
    </xf>
    <xf numFmtId="0" fontId="4" fillId="4" borderId="62" xfId="0" applyFont="1" applyFill="1" applyBorder="1" applyAlignment="1">
      <alignment wrapText="1"/>
    </xf>
    <xf numFmtId="0" fontId="5" fillId="4" borderId="62" xfId="0" applyNumberFormat="1" applyFont="1" applyFill="1" applyBorder="1" applyAlignment="1">
      <alignment horizontal="left" wrapText="1"/>
    </xf>
    <xf numFmtId="0" fontId="5" fillId="4" borderId="62" xfId="0" applyFont="1" applyFill="1" applyBorder="1" applyAlignment="1">
      <alignment wrapText="1"/>
    </xf>
    <xf numFmtId="0" fontId="5" fillId="4" borderId="62" xfId="0" applyFont="1" applyFill="1" applyBorder="1" applyAlignment="1">
      <alignment horizontal="left" wrapText="1"/>
    </xf>
    <xf numFmtId="0" fontId="5" fillId="4" borderId="62" xfId="0" applyNumberFormat="1" applyFont="1" applyFill="1" applyBorder="1" applyAlignment="1">
      <alignment wrapText="1"/>
    </xf>
    <xf numFmtId="0" fontId="8" fillId="4" borderId="62" xfId="0" applyFont="1" applyFill="1" applyBorder="1" applyAlignment="1">
      <alignment horizontal="left" wrapText="1"/>
    </xf>
    <xf numFmtId="0" fontId="8" fillId="4" borderId="62" xfId="0" applyNumberFormat="1" applyFont="1" applyFill="1" applyBorder="1" applyAlignment="1">
      <alignment horizontal="left" wrapText="1"/>
    </xf>
    <xf numFmtId="0" fontId="21" fillId="4" borderId="62" xfId="0" applyFont="1" applyFill="1" applyBorder="1" applyAlignment="1">
      <alignment wrapText="1"/>
    </xf>
    <xf numFmtId="0" fontId="5" fillId="4" borderId="13" xfId="0" applyFont="1" applyFill="1" applyBorder="1" applyAlignment="1">
      <alignment horizontal="left" wrapText="1"/>
    </xf>
    <xf numFmtId="49" fontId="12" fillId="5" borderId="15" xfId="0" applyNumberFormat="1" applyFont="1" applyFill="1" applyBorder="1" applyAlignment="1" applyProtection="1">
      <alignment horizontal="left"/>
      <protection locked="0"/>
    </xf>
    <xf numFmtId="0" fontId="24" fillId="5" borderId="5" xfId="0" applyFont="1" applyFill="1" applyBorder="1" applyAlignment="1" applyProtection="1">
      <alignment horizontal="left"/>
      <protection locked="0"/>
    </xf>
    <xf numFmtId="49" fontId="12" fillId="5" borderId="3" xfId="0" applyNumberFormat="1" applyFont="1" applyFill="1" applyBorder="1" applyAlignment="1" applyProtection="1">
      <alignment horizontal="left"/>
      <protection locked="0"/>
    </xf>
    <xf numFmtId="0" fontId="24" fillId="5" borderId="6" xfId="0" applyFont="1" applyFill="1" applyBorder="1" applyAlignment="1" applyProtection="1">
      <alignment horizontal="left"/>
      <protection locked="0"/>
    </xf>
    <xf numFmtId="0" fontId="24" fillId="5" borderId="11" xfId="0" applyFont="1" applyFill="1" applyBorder="1" applyAlignment="1" applyProtection="1">
      <alignment horizontal="left"/>
      <protection locked="0"/>
    </xf>
    <xf numFmtId="49" fontId="24" fillId="5" borderId="2" xfId="0" applyNumberFormat="1" applyFont="1" applyFill="1" applyBorder="1" applyAlignment="1" applyProtection="1">
      <alignment horizontal="left"/>
      <protection locked="0"/>
    </xf>
    <xf numFmtId="0" fontId="25" fillId="0" borderId="0" xfId="1" applyProtection="1">
      <protection locked="0"/>
    </xf>
    <xf numFmtId="0" fontId="28" fillId="0" borderId="0" xfId="1" applyFont="1" applyBorder="1" applyAlignment="1" applyProtection="1">
      <alignment horizontal="center"/>
      <protection locked="0"/>
    </xf>
    <xf numFmtId="0" fontId="29" fillId="0" borderId="0" xfId="1" applyFont="1" applyBorder="1" applyAlignment="1" applyProtection="1">
      <alignment vertical="top"/>
      <protection locked="0"/>
    </xf>
    <xf numFmtId="0" fontId="29" fillId="0" borderId="69" xfId="1" applyFont="1" applyBorder="1" applyAlignment="1" applyProtection="1">
      <alignment vertical="top"/>
      <protection locked="0"/>
    </xf>
    <xf numFmtId="0" fontId="28" fillId="0" borderId="0" xfId="1" applyFont="1" applyProtection="1">
      <protection locked="0"/>
    </xf>
    <xf numFmtId="0" fontId="3" fillId="0" borderId="69" xfId="1" applyFont="1" applyBorder="1" applyAlignment="1" applyProtection="1">
      <alignment vertical="top"/>
      <protection locked="0"/>
    </xf>
    <xf numFmtId="0" fontId="3" fillId="0" borderId="0" xfId="1" applyFont="1" applyBorder="1" applyAlignment="1" applyProtection="1">
      <alignment vertical="top"/>
      <protection locked="0"/>
    </xf>
    <xf numFmtId="0" fontId="30" fillId="0" borderId="69" xfId="1" applyFont="1" applyBorder="1" applyAlignment="1" applyProtection="1">
      <alignment vertical="top"/>
      <protection locked="0"/>
    </xf>
    <xf numFmtId="0" fontId="28" fillId="0" borderId="69" xfId="1" applyFont="1" applyBorder="1" applyAlignment="1" applyProtection="1">
      <alignment vertical="top"/>
      <protection locked="0"/>
    </xf>
    <xf numFmtId="0" fontId="27" fillId="0" borderId="69" xfId="1" applyFont="1" applyBorder="1" applyAlignment="1" applyProtection="1">
      <alignment vertical="top"/>
      <protection locked="0"/>
    </xf>
    <xf numFmtId="0" fontId="28" fillId="0" borderId="0" xfId="1" applyFont="1" applyBorder="1" applyProtection="1">
      <protection locked="0"/>
    </xf>
    <xf numFmtId="0" fontId="22" fillId="0" borderId="0" xfId="1" applyFont="1" applyBorder="1" applyAlignment="1" applyProtection="1">
      <alignment horizontal="center" vertical="top"/>
      <protection locked="0"/>
    </xf>
    <xf numFmtId="0" fontId="3" fillId="0" borderId="0" xfId="1" applyFont="1" applyBorder="1" applyAlignment="1" applyProtection="1">
      <alignment vertical="top" wrapText="1"/>
      <protection locked="0"/>
    </xf>
    <xf numFmtId="0" fontId="28" fillId="0" borderId="0" xfId="1" applyFont="1" applyBorder="1" applyAlignment="1" applyProtection="1">
      <alignment horizontal="center" vertical="top"/>
      <protection locked="0"/>
    </xf>
    <xf numFmtId="0" fontId="28" fillId="0" borderId="0" xfId="1" applyFont="1" applyAlignment="1" applyProtection="1">
      <alignment horizontal="center" vertical="top"/>
      <protection locked="0"/>
    </xf>
    <xf numFmtId="0" fontId="28" fillId="0" borderId="0" xfId="1" applyFont="1" applyAlignment="1" applyProtection="1">
      <alignment vertical="top"/>
      <protection locked="0"/>
    </xf>
    <xf numFmtId="0" fontId="25" fillId="0" borderId="0" xfId="1" applyAlignment="1" applyProtection="1">
      <alignment horizontal="left"/>
      <protection locked="0"/>
    </xf>
    <xf numFmtId="0" fontId="25" fillId="0" borderId="0" xfId="1" applyBorder="1" applyProtection="1">
      <protection locked="0"/>
    </xf>
    <xf numFmtId="0" fontId="25" fillId="0" borderId="0" xfId="1" applyBorder="1" applyAlignment="1" applyProtection="1">
      <alignment horizontal="center"/>
      <protection locked="0"/>
    </xf>
    <xf numFmtId="0" fontId="32" fillId="0" borderId="0" xfId="1" applyFont="1" applyProtection="1">
      <protection locked="0"/>
    </xf>
    <xf numFmtId="0" fontId="3" fillId="0" borderId="0" xfId="1" applyFont="1" applyBorder="1" applyAlignment="1" applyProtection="1">
      <alignment horizontal="center" vertical="top"/>
      <protection locked="0"/>
    </xf>
    <xf numFmtId="49" fontId="27" fillId="0" borderId="0" xfId="1" applyNumberFormat="1" applyFont="1" applyFill="1" applyBorder="1" applyProtection="1">
      <protection locked="0"/>
    </xf>
    <xf numFmtId="49" fontId="28" fillId="0" borderId="0" xfId="1" applyNumberFormat="1" applyFont="1" applyBorder="1" applyProtection="1">
      <protection locked="0"/>
    </xf>
    <xf numFmtId="0" fontId="28" fillId="0" borderId="0" xfId="1" applyFont="1" applyFill="1" applyBorder="1" applyAlignment="1" applyProtection="1">
      <alignment horizontal="center" vertical="top"/>
      <protection locked="0"/>
    </xf>
    <xf numFmtId="0" fontId="28" fillId="0" borderId="0" xfId="1" applyFont="1" applyBorder="1" applyAlignment="1" applyProtection="1">
      <alignment wrapText="1"/>
      <protection locked="0"/>
    </xf>
    <xf numFmtId="0" fontId="15" fillId="0" borderId="71" xfId="1" applyFont="1" applyBorder="1" applyProtection="1">
      <protection locked="0"/>
    </xf>
    <xf numFmtId="0" fontId="15" fillId="0" borderId="70" xfId="1" applyFont="1" applyBorder="1" applyProtection="1">
      <protection locked="0"/>
    </xf>
    <xf numFmtId="0" fontId="3" fillId="0" borderId="69" xfId="1" applyFont="1" applyFill="1" applyBorder="1" applyAlignment="1" applyProtection="1">
      <alignment vertical="top"/>
      <protection locked="0"/>
    </xf>
    <xf numFmtId="0" fontId="29" fillId="0" borderId="69" xfId="1" applyFont="1" applyBorder="1" applyAlignment="1" applyProtection="1">
      <alignment horizontal="center" vertical="center"/>
      <protection locked="0"/>
    </xf>
    <xf numFmtId="0" fontId="15" fillId="0" borderId="67" xfId="1" applyFont="1" applyBorder="1" applyProtection="1"/>
    <xf numFmtId="0" fontId="15" fillId="0" borderId="68" xfId="1" applyFont="1" applyBorder="1" applyProtection="1"/>
    <xf numFmtId="0" fontId="27" fillId="0" borderId="69" xfId="1" applyFont="1" applyBorder="1" applyAlignment="1" applyProtection="1">
      <alignment horizontal="left"/>
    </xf>
    <xf numFmtId="0" fontId="28" fillId="0" borderId="0" xfId="1" applyFont="1" applyBorder="1" applyAlignment="1" applyProtection="1">
      <alignment horizontal="center"/>
    </xf>
    <xf numFmtId="0" fontId="29" fillId="0" borderId="70" xfId="1" applyFont="1" applyBorder="1" applyAlignment="1" applyProtection="1">
      <alignment horizontal="left" vertical="top"/>
    </xf>
    <xf numFmtId="0" fontId="3" fillId="0" borderId="71" xfId="1" applyFont="1" applyBorder="1" applyAlignment="1" applyProtection="1">
      <alignment horizontal="center" vertical="top" wrapText="1"/>
    </xf>
    <xf numFmtId="0" fontId="29" fillId="0" borderId="70" xfId="1" applyFont="1" applyBorder="1" applyAlignment="1" applyProtection="1">
      <alignment horizontal="left" vertical="top" wrapText="1"/>
    </xf>
    <xf numFmtId="0" fontId="29" fillId="0" borderId="70" xfId="1" applyFont="1" applyBorder="1" applyAlignment="1" applyProtection="1">
      <alignment vertical="top"/>
    </xf>
    <xf numFmtId="0" fontId="3" fillId="0" borderId="71" xfId="1" applyFont="1" applyBorder="1" applyAlignment="1" applyProtection="1">
      <alignment horizontal="center" vertical="top"/>
    </xf>
    <xf numFmtId="0" fontId="3" fillId="0" borderId="69" xfId="1" applyFont="1" applyBorder="1" applyAlignment="1" applyProtection="1">
      <alignment horizontal="left" vertical="top" wrapText="1"/>
    </xf>
    <xf numFmtId="0" fontId="3" fillId="0" borderId="0" xfId="1" applyFont="1" applyBorder="1" applyAlignment="1" applyProtection="1">
      <alignment horizontal="center" vertical="top" wrapText="1"/>
    </xf>
    <xf numFmtId="0" fontId="3" fillId="0" borderId="69" xfId="1" applyFont="1" applyBorder="1" applyAlignment="1" applyProtection="1">
      <alignment vertical="top"/>
    </xf>
    <xf numFmtId="0" fontId="3" fillId="0" borderId="0" xfId="1" applyFont="1" applyBorder="1" applyAlignment="1" applyProtection="1">
      <alignment horizontal="center" vertical="top"/>
    </xf>
    <xf numFmtId="0" fontId="28" fillId="0" borderId="69" xfId="1" applyFont="1" applyBorder="1" applyAlignment="1" applyProtection="1">
      <alignment horizontal="left"/>
    </xf>
    <xf numFmtId="0" fontId="30" fillId="0" borderId="69" xfId="1" applyFont="1" applyBorder="1" applyAlignment="1" applyProtection="1">
      <alignment horizontal="left" vertical="top" wrapText="1"/>
    </xf>
    <xf numFmtId="0" fontId="30" fillId="0" borderId="69" xfId="1" applyFont="1" applyBorder="1" applyAlignment="1" applyProtection="1">
      <alignment vertical="top"/>
    </xf>
    <xf numFmtId="0" fontId="31" fillId="0" borderId="69" xfId="1" applyFont="1" applyBorder="1" applyAlignment="1" applyProtection="1">
      <alignment vertical="top"/>
    </xf>
    <xf numFmtId="0" fontId="28" fillId="0" borderId="69" xfId="1" applyFont="1" applyBorder="1" applyAlignment="1" applyProtection="1">
      <alignment vertical="top"/>
    </xf>
    <xf numFmtId="0" fontId="31" fillId="0" borderId="69" xfId="1" applyFont="1" applyBorder="1" applyAlignment="1" applyProtection="1">
      <alignment horizontal="left"/>
    </xf>
    <xf numFmtId="0" fontId="27" fillId="0" borderId="69" xfId="1" applyFont="1" applyBorder="1" applyAlignment="1" applyProtection="1">
      <alignment vertical="top"/>
    </xf>
    <xf numFmtId="0" fontId="28" fillId="0" borderId="0" xfId="1" applyFont="1" applyBorder="1" applyAlignment="1" applyProtection="1">
      <alignment horizontal="center" vertical="top"/>
    </xf>
    <xf numFmtId="0" fontId="29" fillId="0" borderId="69" xfId="1" applyFont="1" applyBorder="1" applyAlignment="1" applyProtection="1">
      <alignment horizontal="left" vertical="top" wrapText="1"/>
    </xf>
    <xf numFmtId="0" fontId="3" fillId="0" borderId="73" xfId="1" applyFont="1" applyBorder="1" applyAlignment="1" applyProtection="1">
      <alignment horizontal="center" vertical="top" wrapText="1"/>
    </xf>
    <xf numFmtId="0" fontId="29" fillId="0" borderId="14" xfId="1" applyFont="1" applyBorder="1" applyAlignment="1" applyProtection="1">
      <alignment horizontal="left" vertical="top" wrapText="1"/>
    </xf>
    <xf numFmtId="0" fontId="3" fillId="0" borderId="12" xfId="1" applyFont="1" applyBorder="1" applyAlignment="1" applyProtection="1">
      <alignment horizontal="center" vertical="top" wrapText="1"/>
    </xf>
    <xf numFmtId="0" fontId="3" fillId="0" borderId="0" xfId="1" applyFont="1" applyBorder="1" applyAlignment="1" applyProtection="1">
      <alignment horizontal="left" vertical="top" wrapText="1"/>
    </xf>
    <xf numFmtId="0" fontId="28" fillId="0" borderId="0" xfId="1" applyFont="1" applyAlignment="1" applyProtection="1">
      <alignment horizontal="left"/>
    </xf>
    <xf numFmtId="0" fontId="28" fillId="0" borderId="0" xfId="1" applyFont="1" applyProtection="1"/>
    <xf numFmtId="0" fontId="28" fillId="0" borderId="14" xfId="1" applyFont="1" applyBorder="1" applyAlignment="1" applyProtection="1">
      <alignment horizontal="left"/>
    </xf>
    <xf numFmtId="0" fontId="28" fillId="0" borderId="12" xfId="1" applyFont="1" applyBorder="1" applyAlignment="1" applyProtection="1">
      <alignment horizontal="center"/>
    </xf>
    <xf numFmtId="0" fontId="28" fillId="0" borderId="0" xfId="1" applyFont="1" applyBorder="1" applyAlignment="1" applyProtection="1">
      <alignment horizontal="left"/>
    </xf>
    <xf numFmtId="0" fontId="28" fillId="0" borderId="0" xfId="1" applyFont="1" applyBorder="1" applyProtection="1"/>
    <xf numFmtId="0" fontId="28" fillId="0" borderId="0" xfId="1" applyFont="1" applyBorder="1" applyAlignment="1" applyProtection="1">
      <alignment vertical="top"/>
    </xf>
    <xf numFmtId="0" fontId="28" fillId="0" borderId="0" xfId="1" applyFont="1" applyAlignment="1" applyProtection="1">
      <alignment horizontal="center" vertical="top"/>
    </xf>
    <xf numFmtId="0" fontId="28" fillId="0" borderId="0" xfId="1" applyFont="1" applyAlignment="1" applyProtection="1">
      <alignment vertical="top"/>
    </xf>
    <xf numFmtId="0" fontId="28" fillId="0" borderId="0" xfId="1" applyFont="1" applyBorder="1" applyAlignment="1" applyProtection="1">
      <alignment horizontal="left" vertical="top"/>
    </xf>
    <xf numFmtId="0" fontId="28" fillId="0" borderId="73" xfId="1" applyFont="1" applyBorder="1" applyAlignment="1" applyProtection="1">
      <alignment horizontal="center" vertical="top"/>
    </xf>
    <xf numFmtId="0" fontId="28" fillId="0" borderId="69" xfId="1" applyFont="1" applyBorder="1" applyProtection="1"/>
    <xf numFmtId="0" fontId="28" fillId="0" borderId="73" xfId="1" applyFont="1" applyFill="1" applyBorder="1" applyAlignment="1" applyProtection="1">
      <alignment horizontal="center" vertical="top"/>
    </xf>
    <xf numFmtId="0" fontId="31" fillId="0" borderId="69" xfId="1" applyFont="1" applyBorder="1" applyProtection="1"/>
    <xf numFmtId="0" fontId="25" fillId="0" borderId="0" xfId="1" applyProtection="1"/>
    <xf numFmtId="0" fontId="25" fillId="0" borderId="0" xfId="1" applyAlignment="1" applyProtection="1">
      <alignment horizontal="left"/>
    </xf>
    <xf numFmtId="0" fontId="28" fillId="0" borderId="14" xfId="1" applyFont="1" applyBorder="1" applyProtection="1"/>
    <xf numFmtId="0" fontId="28" fillId="0" borderId="12" xfId="1" applyFont="1" applyFill="1" applyBorder="1" applyAlignment="1" applyProtection="1">
      <alignment horizontal="center" vertical="top"/>
    </xf>
    <xf numFmtId="49" fontId="12" fillId="0" borderId="26" xfId="0" applyNumberFormat="1" applyFont="1" applyFill="1" applyBorder="1" applyAlignment="1" applyProtection="1">
      <alignment horizontal="left"/>
      <protection locked="0"/>
    </xf>
    <xf numFmtId="49" fontId="12" fillId="0" borderId="27" xfId="0" applyNumberFormat="1" applyFont="1" applyFill="1" applyBorder="1" applyAlignment="1" applyProtection="1">
      <alignment horizontal="left"/>
      <protection locked="0"/>
    </xf>
    <xf numFmtId="49" fontId="12" fillId="0" borderId="33" xfId="0" applyNumberFormat="1" applyFont="1" applyFill="1" applyBorder="1" applyAlignment="1" applyProtection="1">
      <alignment horizontal="left"/>
      <protection locked="0"/>
    </xf>
    <xf numFmtId="49" fontId="13" fillId="0" borderId="29" xfId="0" applyNumberFormat="1" applyFont="1" applyFill="1" applyBorder="1" applyAlignment="1" applyProtection="1">
      <alignment vertical="top" wrapText="1"/>
      <protection locked="0"/>
    </xf>
    <xf numFmtId="49" fontId="13" fillId="0" borderId="30" xfId="0" applyNumberFormat="1" applyFont="1" applyFill="1" applyBorder="1" applyAlignment="1" applyProtection="1">
      <alignment vertical="top" wrapText="1"/>
      <protection locked="0"/>
    </xf>
    <xf numFmtId="49" fontId="13" fillId="0" borderId="31" xfId="0" applyNumberFormat="1" applyFont="1" applyFill="1" applyBorder="1" applyAlignment="1" applyProtection="1">
      <alignment vertical="top" wrapText="1"/>
      <protection locked="0"/>
    </xf>
    <xf numFmtId="49" fontId="13" fillId="0" borderId="21" xfId="0" applyNumberFormat="1" applyFont="1" applyFill="1" applyBorder="1" applyAlignment="1" applyProtection="1">
      <alignment vertical="top" wrapText="1"/>
      <protection locked="0"/>
    </xf>
    <xf numFmtId="49" fontId="13" fillId="0" borderId="0" xfId="0" applyNumberFormat="1" applyFont="1" applyFill="1" applyBorder="1" applyAlignment="1" applyProtection="1">
      <alignment vertical="top" wrapText="1"/>
      <protection locked="0"/>
    </xf>
    <xf numFmtId="49" fontId="13" fillId="0" borderId="20" xfId="0" applyNumberFormat="1" applyFont="1" applyFill="1" applyBorder="1" applyAlignment="1" applyProtection="1">
      <alignment vertical="top" wrapText="1"/>
      <protection locked="0"/>
    </xf>
    <xf numFmtId="49" fontId="13" fillId="0" borderId="22" xfId="0" applyNumberFormat="1" applyFont="1" applyFill="1" applyBorder="1" applyAlignment="1" applyProtection="1">
      <alignment vertical="top" wrapText="1"/>
      <protection locked="0"/>
    </xf>
    <xf numFmtId="49" fontId="13" fillId="0" borderId="39" xfId="0" applyNumberFormat="1" applyFont="1" applyFill="1" applyBorder="1" applyAlignment="1" applyProtection="1">
      <alignment vertical="top" wrapText="1"/>
      <protection locked="0"/>
    </xf>
    <xf numFmtId="49" fontId="13" fillId="0" borderId="19" xfId="0" applyNumberFormat="1" applyFont="1" applyFill="1" applyBorder="1" applyAlignment="1" applyProtection="1">
      <alignment vertical="top" wrapText="1"/>
      <protection locked="0"/>
    </xf>
    <xf numFmtId="0" fontId="12" fillId="2" borderId="7"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2" borderId="43" xfId="0" applyFont="1" applyFill="1" applyBorder="1" applyAlignment="1" applyProtection="1">
      <alignment horizontal="left" vertical="center"/>
    </xf>
    <xf numFmtId="0" fontId="12" fillId="2" borderId="32" xfId="0" applyFont="1" applyFill="1" applyBorder="1" applyAlignment="1" applyProtection="1">
      <alignment horizontal="left" vertical="center"/>
    </xf>
    <xf numFmtId="0" fontId="26" fillId="0" borderId="70" xfId="1" applyFont="1" applyBorder="1" applyAlignment="1" applyProtection="1">
      <alignment horizontal="center" vertical="top" wrapText="1"/>
      <protection locked="0"/>
    </xf>
    <xf numFmtId="0" fontId="26" fillId="0" borderId="72" xfId="1" applyFont="1" applyBorder="1" applyAlignment="1" applyProtection="1">
      <alignment horizontal="center" vertical="top" wrapText="1"/>
      <protection locked="0"/>
    </xf>
    <xf numFmtId="0" fontId="26" fillId="0" borderId="67" xfId="1" applyFont="1" applyBorder="1" applyAlignment="1" applyProtection="1">
      <alignment horizontal="center" vertical="top" wrapText="1"/>
    </xf>
    <xf numFmtId="0" fontId="26" fillId="0" borderId="23" xfId="1" applyFont="1" applyBorder="1" applyAlignment="1" applyProtection="1">
      <alignment horizontal="center" vertical="top" wrapText="1"/>
    </xf>
    <xf numFmtId="0" fontId="26" fillId="0" borderId="67" xfId="1" applyFont="1" applyBorder="1" applyAlignment="1" applyProtection="1">
      <alignment horizontal="center" vertical="top"/>
    </xf>
    <xf numFmtId="0" fontId="26" fillId="0" borderId="23" xfId="1" applyFont="1" applyBorder="1" applyAlignment="1" applyProtection="1">
      <alignment horizontal="center" vertical="top"/>
    </xf>
  </cellXfs>
  <cellStyles count="2">
    <cellStyle name="Normal" xfId="0" builtinId="0"/>
    <cellStyle name="Normal 2" xfId="1"/>
  </cellStyles>
  <dxfs count="0"/>
  <tableStyles count="0" defaultTableStyle="TableStyleMedium9" defaultPivotStyle="PivotStyleLight16"/>
  <colors>
    <mruColors>
      <color rgb="FFFFFF99"/>
      <color rgb="FFFF99CC"/>
      <color rgb="FF99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W38"/>
  <sheetViews>
    <sheetView zoomScale="75" zoomScaleNormal="75" workbookViewId="0">
      <selection activeCell="B6" sqref="B6"/>
    </sheetView>
  </sheetViews>
  <sheetFormatPr defaultColWidth="11.42578125" defaultRowHeight="15" x14ac:dyDescent="0.25"/>
  <cols>
    <col min="1" max="1" width="4.5703125" style="84" customWidth="1"/>
    <col min="2" max="2" width="134.85546875" style="84" customWidth="1"/>
    <col min="3" max="3" width="13" style="84" customWidth="1"/>
    <col min="4" max="7" width="14.42578125" style="84" customWidth="1"/>
    <col min="8" max="8" width="13.7109375" style="84" customWidth="1"/>
    <col min="9" max="23" width="11.42578125" style="82"/>
    <col min="24" max="16384" width="11.42578125" style="84"/>
  </cols>
  <sheetData>
    <row r="1" spans="2:12" ht="18.75" x14ac:dyDescent="0.3">
      <c r="B1" s="151" t="s">
        <v>425</v>
      </c>
      <c r="C1" s="83"/>
      <c r="D1" s="83"/>
      <c r="E1" s="83"/>
      <c r="F1" s="83"/>
      <c r="G1" s="83"/>
      <c r="H1" s="83"/>
    </row>
    <row r="2" spans="2:12" ht="18" customHeight="1" x14ac:dyDescent="0.25">
      <c r="B2" s="152" t="s">
        <v>384</v>
      </c>
      <c r="C2" s="83"/>
      <c r="D2" s="83"/>
      <c r="E2" s="83"/>
      <c r="F2" s="83"/>
      <c r="G2" s="83"/>
      <c r="H2" s="83"/>
    </row>
    <row r="3" spans="2:12" ht="77.25" customHeight="1" x14ac:dyDescent="0.25">
      <c r="B3" s="153" t="s">
        <v>416</v>
      </c>
      <c r="C3" s="79"/>
      <c r="D3" s="79"/>
      <c r="E3" s="79"/>
      <c r="F3" s="79"/>
      <c r="G3" s="79"/>
      <c r="H3" s="79"/>
    </row>
    <row r="4" spans="2:12" ht="39.950000000000003" customHeight="1" x14ac:dyDescent="0.3">
      <c r="B4" s="154" t="s">
        <v>12</v>
      </c>
      <c r="C4" s="85"/>
      <c r="D4" s="85"/>
      <c r="E4" s="85"/>
      <c r="F4" s="85"/>
      <c r="G4" s="85"/>
      <c r="H4" s="85"/>
    </row>
    <row r="5" spans="2:12" ht="39.950000000000003" customHeight="1" x14ac:dyDescent="0.25">
      <c r="B5" s="155" t="s">
        <v>13</v>
      </c>
      <c r="C5" s="85"/>
      <c r="D5" s="85"/>
      <c r="E5" s="85"/>
      <c r="F5" s="85"/>
      <c r="G5" s="85"/>
      <c r="H5" s="85"/>
    </row>
    <row r="6" spans="2:12" ht="30" x14ac:dyDescent="0.25">
      <c r="B6" s="156" t="s">
        <v>14</v>
      </c>
      <c r="C6" s="65"/>
      <c r="D6" s="65"/>
      <c r="E6" s="65"/>
      <c r="F6" s="65"/>
      <c r="G6" s="65"/>
      <c r="H6" s="65"/>
      <c r="L6" s="86"/>
    </row>
    <row r="7" spans="2:12" ht="39.950000000000003" customHeight="1" x14ac:dyDescent="0.25">
      <c r="B7" s="155" t="s">
        <v>15</v>
      </c>
      <c r="C7" s="85"/>
      <c r="D7" s="85"/>
      <c r="E7" s="85"/>
      <c r="F7" s="85"/>
      <c r="G7" s="85"/>
      <c r="H7" s="85"/>
    </row>
    <row r="8" spans="2:12" x14ac:dyDescent="0.25">
      <c r="B8" s="157" t="s">
        <v>107</v>
      </c>
      <c r="C8" s="85"/>
      <c r="D8" s="85"/>
      <c r="E8" s="85"/>
      <c r="F8" s="85"/>
      <c r="G8" s="85"/>
      <c r="H8" s="85"/>
    </row>
    <row r="9" spans="2:12" ht="39.950000000000003" customHeight="1" x14ac:dyDescent="0.25">
      <c r="B9" s="155" t="s">
        <v>16</v>
      </c>
      <c r="C9" s="85"/>
      <c r="D9" s="85"/>
      <c r="E9" s="85"/>
      <c r="F9" s="85"/>
      <c r="G9" s="85"/>
      <c r="H9" s="85"/>
    </row>
    <row r="10" spans="2:12" x14ac:dyDescent="0.25">
      <c r="B10" s="158" t="s">
        <v>108</v>
      </c>
      <c r="C10" s="66"/>
      <c r="D10" s="66"/>
      <c r="E10" s="66"/>
      <c r="F10" s="66"/>
      <c r="G10" s="66"/>
      <c r="H10" s="66"/>
    </row>
    <row r="11" spans="2:12" ht="39.950000000000003" customHeight="1" x14ac:dyDescent="0.25">
      <c r="B11" s="155" t="s">
        <v>17</v>
      </c>
      <c r="C11" s="85"/>
      <c r="D11" s="85"/>
      <c r="E11" s="85"/>
      <c r="F11" s="85"/>
      <c r="G11" s="85"/>
      <c r="H11" s="85"/>
    </row>
    <row r="12" spans="2:12" ht="45" x14ac:dyDescent="0.25">
      <c r="B12" s="159" t="s">
        <v>109</v>
      </c>
      <c r="C12" s="90"/>
      <c r="D12" s="90"/>
      <c r="E12" s="90"/>
      <c r="F12" s="90"/>
      <c r="G12" s="90"/>
      <c r="H12" s="90"/>
    </row>
    <row r="13" spans="2:12" ht="39.950000000000003" customHeight="1" x14ac:dyDescent="0.25">
      <c r="B13" s="155" t="s">
        <v>18</v>
      </c>
      <c r="C13" s="85"/>
      <c r="D13" s="85"/>
      <c r="E13" s="85"/>
      <c r="F13" s="85"/>
      <c r="G13" s="85"/>
      <c r="H13" s="85"/>
    </row>
    <row r="14" spans="2:12" x14ac:dyDescent="0.25">
      <c r="B14" s="157" t="s">
        <v>19</v>
      </c>
      <c r="C14" s="85"/>
      <c r="D14" s="85"/>
      <c r="E14" s="85"/>
      <c r="F14" s="85"/>
      <c r="G14" s="85"/>
      <c r="H14" s="85"/>
    </row>
    <row r="15" spans="2:12" x14ac:dyDescent="0.25">
      <c r="B15" s="157" t="s">
        <v>20</v>
      </c>
      <c r="C15" s="85"/>
      <c r="D15" s="85"/>
      <c r="E15" s="85"/>
      <c r="F15" s="85"/>
      <c r="G15" s="85"/>
      <c r="H15" s="85"/>
    </row>
    <row r="16" spans="2:12" x14ac:dyDescent="0.25">
      <c r="B16" s="157" t="s">
        <v>110</v>
      </c>
      <c r="C16" s="85"/>
      <c r="D16" s="85"/>
      <c r="E16" s="85"/>
      <c r="F16" s="85"/>
      <c r="G16" s="85"/>
      <c r="H16" s="85"/>
    </row>
    <row r="17" spans="2:8" x14ac:dyDescent="0.25">
      <c r="B17" s="157" t="s">
        <v>21</v>
      </c>
      <c r="C17" s="85"/>
      <c r="D17" s="85"/>
      <c r="E17" s="85"/>
      <c r="F17" s="85"/>
      <c r="G17" s="85"/>
      <c r="H17" s="85"/>
    </row>
    <row r="18" spans="2:8" x14ac:dyDescent="0.25">
      <c r="B18" s="160" t="s">
        <v>413</v>
      </c>
      <c r="C18" s="85"/>
      <c r="D18" s="85"/>
      <c r="E18" s="85"/>
      <c r="F18" s="85"/>
      <c r="G18" s="85"/>
      <c r="H18" s="85"/>
    </row>
    <row r="19" spans="2:8" ht="30" x14ac:dyDescent="0.25">
      <c r="B19" s="160" t="s">
        <v>414</v>
      </c>
      <c r="C19" s="82"/>
      <c r="D19" s="82"/>
      <c r="E19" s="82"/>
      <c r="F19" s="82"/>
      <c r="G19" s="82"/>
      <c r="H19" s="82"/>
    </row>
    <row r="20" spans="2:8" ht="39.950000000000003" customHeight="1" x14ac:dyDescent="0.25">
      <c r="B20" s="155" t="s">
        <v>32</v>
      </c>
      <c r="C20" s="81"/>
      <c r="D20" s="81"/>
      <c r="E20" s="81"/>
      <c r="F20" s="81"/>
      <c r="G20" s="81"/>
      <c r="H20" s="81"/>
    </row>
    <row r="21" spans="2:8" ht="45" x14ac:dyDescent="0.25">
      <c r="B21" s="160" t="s">
        <v>111</v>
      </c>
      <c r="C21" s="80"/>
      <c r="D21" s="80"/>
      <c r="E21" s="80"/>
      <c r="F21" s="80"/>
      <c r="G21" s="80"/>
      <c r="H21" s="80"/>
    </row>
    <row r="22" spans="2:8" ht="39.950000000000003" customHeight="1" x14ac:dyDescent="0.25">
      <c r="B22" s="155" t="s">
        <v>22</v>
      </c>
      <c r="C22" s="85"/>
      <c r="D22" s="85"/>
      <c r="E22" s="85"/>
      <c r="F22" s="85"/>
      <c r="G22" s="85"/>
      <c r="H22" s="85"/>
    </row>
    <row r="23" spans="2:8" x14ac:dyDescent="0.25">
      <c r="B23" s="158" t="s">
        <v>112</v>
      </c>
      <c r="C23" s="66"/>
      <c r="D23" s="66"/>
      <c r="E23" s="66"/>
      <c r="F23" s="66"/>
      <c r="G23" s="66"/>
      <c r="H23" s="66"/>
    </row>
    <row r="24" spans="2:8" ht="39.950000000000003" customHeight="1" x14ac:dyDescent="0.25">
      <c r="B24" s="155" t="s">
        <v>113</v>
      </c>
      <c r="C24" s="85"/>
      <c r="D24" s="85"/>
      <c r="E24" s="85"/>
      <c r="F24" s="85"/>
      <c r="G24" s="85"/>
      <c r="H24" s="85"/>
    </row>
    <row r="25" spans="2:8" ht="30" x14ac:dyDescent="0.25">
      <c r="B25" s="158" t="s">
        <v>114</v>
      </c>
      <c r="C25" s="66"/>
      <c r="D25" s="66"/>
      <c r="E25" s="66"/>
      <c r="F25" s="66"/>
      <c r="G25" s="66"/>
      <c r="H25" s="66"/>
    </row>
    <row r="26" spans="2:8" ht="39.950000000000003" customHeight="1" x14ac:dyDescent="0.25">
      <c r="B26" s="155" t="s">
        <v>115</v>
      </c>
      <c r="C26" s="81"/>
      <c r="D26" s="81"/>
      <c r="E26" s="81"/>
      <c r="F26" s="81"/>
      <c r="G26" s="81"/>
      <c r="H26" s="85"/>
    </row>
    <row r="27" spans="2:8" x14ac:dyDescent="0.25">
      <c r="B27" s="161" t="s">
        <v>116</v>
      </c>
      <c r="C27" s="78"/>
      <c r="D27" s="78"/>
      <c r="E27" s="78"/>
      <c r="F27" s="78"/>
      <c r="G27" s="78"/>
      <c r="H27" s="78"/>
    </row>
    <row r="28" spans="2:8" ht="39.950000000000003" customHeight="1" x14ac:dyDescent="0.25">
      <c r="B28" s="162" t="s">
        <v>117</v>
      </c>
      <c r="C28" s="81"/>
      <c r="D28" s="85"/>
      <c r="E28" s="85"/>
      <c r="F28" s="85"/>
      <c r="G28" s="85"/>
      <c r="H28" s="85"/>
    </row>
    <row r="29" spans="2:8" ht="45" x14ac:dyDescent="0.25">
      <c r="B29" s="156" t="s">
        <v>118</v>
      </c>
      <c r="C29" s="76"/>
      <c r="D29" s="76"/>
      <c r="E29" s="76"/>
      <c r="F29" s="76"/>
      <c r="G29" s="76"/>
      <c r="H29" s="76"/>
    </row>
    <row r="30" spans="2:8" ht="39.950000000000003" customHeight="1" x14ac:dyDescent="0.25">
      <c r="B30" s="155" t="s">
        <v>119</v>
      </c>
      <c r="C30" s="81"/>
      <c r="D30" s="81"/>
      <c r="E30" s="85"/>
      <c r="F30" s="85"/>
      <c r="G30" s="85"/>
      <c r="H30" s="85"/>
    </row>
    <row r="31" spans="2:8" ht="30.75" x14ac:dyDescent="0.25">
      <c r="B31" s="161" t="s">
        <v>120</v>
      </c>
      <c r="C31" s="78"/>
      <c r="D31" s="78"/>
      <c r="E31" s="78"/>
      <c r="F31" s="78"/>
      <c r="G31" s="78"/>
      <c r="H31" s="78"/>
    </row>
    <row r="32" spans="2:8" ht="39.950000000000003" customHeight="1" x14ac:dyDescent="0.25">
      <c r="B32" s="162" t="s">
        <v>121</v>
      </c>
      <c r="C32" s="87"/>
      <c r="D32" s="85"/>
      <c r="E32" s="85"/>
      <c r="F32" s="85"/>
      <c r="G32" s="85"/>
      <c r="H32" s="85"/>
    </row>
    <row r="33" spans="2:16" ht="45" x14ac:dyDescent="0.25">
      <c r="B33" s="156" t="s">
        <v>122</v>
      </c>
      <c r="C33" s="76"/>
      <c r="D33" s="76"/>
      <c r="E33" s="76"/>
      <c r="F33" s="76"/>
      <c r="G33" s="76"/>
      <c r="H33" s="76"/>
    </row>
    <row r="34" spans="2:16" ht="39.950000000000003" customHeight="1" x14ac:dyDescent="0.25">
      <c r="B34" s="155" t="s">
        <v>23</v>
      </c>
      <c r="C34" s="85"/>
      <c r="D34" s="85"/>
      <c r="E34" s="85"/>
      <c r="F34" s="85"/>
      <c r="G34" s="85"/>
      <c r="H34" s="85"/>
    </row>
    <row r="35" spans="2:16" x14ac:dyDescent="0.25">
      <c r="B35" s="163" t="s">
        <v>123</v>
      </c>
      <c r="C35" s="77"/>
      <c r="D35" s="77"/>
      <c r="E35" s="77"/>
      <c r="F35" s="77"/>
      <c r="G35" s="77"/>
      <c r="H35" s="77"/>
    </row>
    <row r="36" spans="2:16" ht="18.75" x14ac:dyDescent="0.3">
      <c r="B36" s="88"/>
      <c r="C36" s="88"/>
      <c r="D36" s="88"/>
      <c r="E36" s="88"/>
      <c r="F36" s="88"/>
      <c r="G36" s="88"/>
      <c r="H36" s="88"/>
      <c r="I36" s="89"/>
      <c r="J36" s="89"/>
      <c r="K36" s="89"/>
      <c r="L36" s="89"/>
      <c r="M36" s="89"/>
      <c r="N36" s="89"/>
      <c r="O36" s="89"/>
      <c r="P36" s="89"/>
    </row>
    <row r="37" spans="2:16" x14ac:dyDescent="0.25">
      <c r="B37" s="88"/>
      <c r="C37" s="88"/>
      <c r="D37" s="88"/>
      <c r="E37" s="88"/>
      <c r="F37" s="88"/>
      <c r="G37" s="88"/>
      <c r="H37" s="88"/>
    </row>
    <row r="38" spans="2:16" x14ac:dyDescent="0.25">
      <c r="B38" s="88"/>
      <c r="C38" s="88"/>
      <c r="D38" s="88"/>
      <c r="E38" s="88"/>
      <c r="F38" s="88"/>
      <c r="G38" s="88"/>
      <c r="H38" s="88"/>
    </row>
  </sheetData>
  <sheetProtection algorithmName="SHA-512" hashValue="GhE9LNQEkcvKjXlyaYGL9ONDLmYuQPM060zBiMLeYtDbOWBE+yIaZ8GDB5FOzaGzn3ZaRSOIS4/YjTYC6DiDgQ==" saltValue="GtU9ShThpEC9J4nGFDvv1A==" spinCount="100000" sheet="1" objects="1" scenarios="1"/>
  <printOptions horizontalCentered="1" verticalCentered="1"/>
  <pageMargins left="0.39370078740157483" right="0.35433070866141736" top="0.55118110236220474" bottom="0.39370078740157483" header="0.31496062992125984" footer="0.31496062992125984"/>
  <pageSetup paperSize="8" orientation="portrait" r:id="rId1"/>
  <headerFooter>
    <oddHeader>&amp;R&amp;D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46"/>
  <sheetViews>
    <sheetView tabSelected="1" zoomScale="80" zoomScaleNormal="80" workbookViewId="0">
      <selection activeCell="C2" sqref="C2"/>
    </sheetView>
  </sheetViews>
  <sheetFormatPr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33"/>
      <c r="D2" s="6" t="s">
        <v>7</v>
      </c>
      <c r="E2" s="33"/>
      <c r="F2" s="6" t="s">
        <v>8</v>
      </c>
      <c r="G2" s="33"/>
      <c r="H2" s="7" t="s">
        <v>1</v>
      </c>
      <c r="I2" s="165" t="s">
        <v>128</v>
      </c>
      <c r="J2" s="7" t="s">
        <v>106</v>
      </c>
      <c r="K2" s="166"/>
    </row>
    <row r="3" spans="2:11" ht="15" customHeight="1" thickBot="1" x14ac:dyDescent="0.25">
      <c r="B3" s="116" t="s">
        <v>40</v>
      </c>
      <c r="C3" s="164" t="s">
        <v>128</v>
      </c>
      <c r="D3" s="8" t="s">
        <v>52</v>
      </c>
      <c r="E3" s="164"/>
      <c r="F3" s="8" t="s">
        <v>53</v>
      </c>
      <c r="G3" s="164"/>
      <c r="H3" s="9"/>
      <c r="I3" s="9"/>
      <c r="J3" s="9"/>
      <c r="K3" s="10"/>
    </row>
    <row r="4" spans="2:11" ht="15" customHeight="1" thickBot="1" x14ac:dyDescent="0.25">
      <c r="B4" s="117" t="s">
        <v>55</v>
      </c>
      <c r="C4" s="39"/>
      <c r="D4" s="12" t="s">
        <v>37</v>
      </c>
      <c r="E4" s="36"/>
      <c r="F4" s="13" t="s">
        <v>54</v>
      </c>
      <c r="G4" s="243"/>
      <c r="H4" s="244"/>
      <c r="I4" s="245"/>
      <c r="J4" s="13" t="s">
        <v>103</v>
      </c>
      <c r="K4" s="41"/>
    </row>
    <row r="5" spans="2:11" ht="15" customHeight="1" thickBot="1" x14ac:dyDescent="0.25">
      <c r="B5" s="14" t="s">
        <v>31</v>
      </c>
      <c r="C5" s="35"/>
      <c r="D5" s="15" t="s">
        <v>9</v>
      </c>
      <c r="E5" s="37"/>
      <c r="F5" s="16" t="s">
        <v>3</v>
      </c>
      <c r="G5" s="37"/>
      <c r="H5" s="16" t="s">
        <v>100</v>
      </c>
      <c r="I5" s="40"/>
      <c r="J5" s="16" t="s">
        <v>126</v>
      </c>
      <c r="K5" s="42"/>
    </row>
    <row r="6" spans="2:11" ht="15" customHeight="1" x14ac:dyDescent="0.2">
      <c r="B6" s="109" t="s">
        <v>30</v>
      </c>
      <c r="C6" s="68"/>
      <c r="D6" s="111" t="s">
        <v>2</v>
      </c>
      <c r="E6" s="70"/>
      <c r="F6" s="70"/>
      <c r="G6" s="71"/>
      <c r="H6" s="111" t="s">
        <v>70</v>
      </c>
      <c r="I6" s="70"/>
      <c r="J6" s="70"/>
      <c r="K6" s="7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7"/>
      <c r="C11" s="143" t="s">
        <v>102</v>
      </c>
      <c r="D11" s="144"/>
      <c r="E11" s="145"/>
      <c r="F11" s="145"/>
      <c r="G11" s="146"/>
      <c r="H11" s="144"/>
      <c r="I11" s="145"/>
      <c r="J11" s="145"/>
      <c r="K11" s="147"/>
    </row>
    <row r="12" spans="2:11" ht="15" customHeight="1" x14ac:dyDescent="0.2">
      <c r="B12" s="117" t="s">
        <v>33</v>
      </c>
      <c r="C12" s="38"/>
      <c r="D12" s="7" t="s">
        <v>35</v>
      </c>
      <c r="E12" s="38"/>
      <c r="F12" s="7" t="s">
        <v>41</v>
      </c>
      <c r="G12" s="118"/>
      <c r="H12" s="148" t="s">
        <v>43</v>
      </c>
      <c r="I12" s="118"/>
      <c r="J12" s="7" t="s">
        <v>4</v>
      </c>
      <c r="K12" s="39"/>
    </row>
    <row r="13" spans="2:11" ht="15" customHeight="1" thickBot="1" x14ac:dyDescent="0.25">
      <c r="B13" s="14" t="s">
        <v>34</v>
      </c>
      <c r="C13" s="34"/>
      <c r="D13" s="25" t="s">
        <v>36</v>
      </c>
      <c r="E13" s="34"/>
      <c r="F13" s="25" t="s">
        <v>42</v>
      </c>
      <c r="G13" s="149"/>
      <c r="H13" s="14" t="s">
        <v>44</v>
      </c>
      <c r="I13" s="149"/>
      <c r="J13" s="25" t="s">
        <v>5</v>
      </c>
      <c r="K13" s="35"/>
    </row>
    <row r="14" spans="2:11" ht="15" customHeight="1" x14ac:dyDescent="0.2">
      <c r="B14" s="109" t="s">
        <v>95</v>
      </c>
      <c r="C14" s="68"/>
      <c r="D14" s="68"/>
      <c r="E14" s="68"/>
      <c r="F14" s="68"/>
      <c r="G14" s="68"/>
      <c r="H14" s="68"/>
      <c r="I14" s="69"/>
      <c r="J14" s="9"/>
      <c r="K14" s="10"/>
    </row>
    <row r="15" spans="2:11" ht="15" customHeight="1" x14ac:dyDescent="0.2">
      <c r="B15" s="64" t="s">
        <v>417</v>
      </c>
      <c r="C15" s="55"/>
      <c r="D15" s="19" t="s">
        <v>69</v>
      </c>
      <c r="E15" s="55"/>
      <c r="F15" s="19" t="s">
        <v>67</v>
      </c>
      <c r="G15" s="55"/>
      <c r="H15" s="19" t="s">
        <v>68</v>
      </c>
      <c r="I15" s="57"/>
      <c r="J15" s="9"/>
      <c r="K15" s="10"/>
    </row>
    <row r="16" spans="2:11" ht="15" customHeight="1" thickBot="1" x14ac:dyDescent="0.25">
      <c r="B16" s="14" t="s">
        <v>99</v>
      </c>
      <c r="C16" s="56"/>
      <c r="D16" s="25" t="s">
        <v>96</v>
      </c>
      <c r="E16" s="56"/>
      <c r="F16" s="25" t="s">
        <v>97</v>
      </c>
      <c r="G16" s="56"/>
      <c r="H16" s="25" t="s">
        <v>98</v>
      </c>
      <c r="I16" s="58"/>
      <c r="J16" s="22"/>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125"/>
      <c r="D18" s="126"/>
      <c r="E18" s="127"/>
      <c r="F18" s="249"/>
      <c r="G18" s="250"/>
      <c r="H18" s="250"/>
      <c r="I18" s="250"/>
      <c r="J18" s="250"/>
      <c r="K18" s="251"/>
    </row>
    <row r="19" spans="2:11" ht="15" customHeight="1" x14ac:dyDescent="0.2">
      <c r="B19" s="28" t="s">
        <v>73</v>
      </c>
      <c r="C19" s="128"/>
      <c r="D19" s="129"/>
      <c r="E19" s="130"/>
      <c r="F19" s="249"/>
      <c r="G19" s="250"/>
      <c r="H19" s="250"/>
      <c r="I19" s="250"/>
      <c r="J19" s="250"/>
      <c r="K19" s="251"/>
    </row>
    <row r="20" spans="2:11" ht="15" customHeight="1" x14ac:dyDescent="0.2">
      <c r="B20" s="28" t="s">
        <v>39</v>
      </c>
      <c r="C20" s="125"/>
      <c r="D20" s="126"/>
      <c r="E20" s="127"/>
      <c r="F20" s="249"/>
      <c r="G20" s="250"/>
      <c r="H20" s="250"/>
      <c r="I20" s="250"/>
      <c r="J20" s="250"/>
      <c r="K20" s="251"/>
    </row>
    <row r="21" spans="2:11" ht="15" customHeight="1" x14ac:dyDescent="0.2">
      <c r="B21" s="28" t="s">
        <v>38</v>
      </c>
      <c r="C21" s="125"/>
      <c r="D21" s="126"/>
      <c r="E21" s="127"/>
      <c r="F21" s="249"/>
      <c r="G21" s="250"/>
      <c r="H21" s="250"/>
      <c r="I21" s="250"/>
      <c r="J21" s="250"/>
      <c r="K21" s="251"/>
    </row>
    <row r="22" spans="2:11" ht="15" customHeight="1" x14ac:dyDescent="0.2">
      <c r="B22" s="28" t="s">
        <v>89</v>
      </c>
      <c r="C22" s="131"/>
      <c r="D22" s="132"/>
      <c r="E22" s="133"/>
      <c r="F22" s="249"/>
      <c r="G22" s="250"/>
      <c r="H22" s="250"/>
      <c r="I22" s="250"/>
      <c r="J22" s="250"/>
      <c r="K22" s="251"/>
    </row>
    <row r="23" spans="2:11" ht="15" customHeight="1" x14ac:dyDescent="0.2">
      <c r="B23" s="28" t="s">
        <v>60</v>
      </c>
      <c r="C23" s="134"/>
      <c r="D23" s="135"/>
      <c r="E23" s="136"/>
      <c r="F23" s="249"/>
      <c r="G23" s="250"/>
      <c r="H23" s="250"/>
      <c r="I23" s="250"/>
      <c r="J23" s="250"/>
      <c r="K23" s="251"/>
    </row>
    <row r="24" spans="2:11" ht="15" customHeight="1" x14ac:dyDescent="0.2">
      <c r="B24" s="28" t="s">
        <v>61</v>
      </c>
      <c r="C24" s="134"/>
      <c r="D24" s="135"/>
      <c r="E24" s="136"/>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34"/>
      <c r="D26" s="135"/>
      <c r="E26" s="136"/>
      <c r="F26" s="249"/>
      <c r="G26" s="250"/>
      <c r="H26" s="250"/>
      <c r="I26" s="250"/>
      <c r="J26" s="250"/>
      <c r="K26" s="251"/>
    </row>
    <row r="27" spans="2:11" ht="15" customHeight="1" x14ac:dyDescent="0.2">
      <c r="B27" s="63" t="s">
        <v>124</v>
      </c>
      <c r="C27" s="137"/>
      <c r="D27" s="138"/>
      <c r="E27" s="139"/>
      <c r="F27" s="249"/>
      <c r="G27" s="250"/>
      <c r="H27" s="250"/>
      <c r="I27" s="250"/>
      <c r="J27" s="250"/>
      <c r="K27" s="251"/>
    </row>
    <row r="28" spans="2:11" ht="15" customHeight="1" x14ac:dyDescent="0.2">
      <c r="B28" s="63" t="s">
        <v>125</v>
      </c>
      <c r="C28" s="134"/>
      <c r="D28" s="135"/>
      <c r="E28" s="136"/>
      <c r="F28" s="249"/>
      <c r="G28" s="250"/>
      <c r="H28" s="250"/>
      <c r="I28" s="250"/>
      <c r="J28" s="250"/>
      <c r="K28" s="251"/>
    </row>
    <row r="29" spans="2:11" ht="15" customHeight="1" x14ac:dyDescent="0.2">
      <c r="B29" s="28" t="s">
        <v>90</v>
      </c>
      <c r="C29" s="125"/>
      <c r="D29" s="126"/>
      <c r="E29" s="127"/>
      <c r="F29" s="249"/>
      <c r="G29" s="250"/>
      <c r="H29" s="250"/>
      <c r="I29" s="250"/>
      <c r="J29" s="250"/>
      <c r="K29" s="251"/>
    </row>
    <row r="30" spans="2:11" ht="15" customHeight="1" x14ac:dyDescent="0.2">
      <c r="B30" s="28" t="s">
        <v>91</v>
      </c>
      <c r="C30" s="125"/>
      <c r="D30" s="126"/>
      <c r="E30" s="127"/>
      <c r="F30" s="249"/>
      <c r="G30" s="250"/>
      <c r="H30" s="250"/>
      <c r="I30" s="250"/>
      <c r="J30" s="250"/>
      <c r="K30" s="251"/>
    </row>
    <row r="31" spans="2:11" ht="15" customHeight="1" x14ac:dyDescent="0.2">
      <c r="B31" s="28" t="s">
        <v>63</v>
      </c>
      <c r="C31" s="134"/>
      <c r="D31" s="135"/>
      <c r="E31" s="136"/>
      <c r="F31" s="249"/>
      <c r="G31" s="250"/>
      <c r="H31" s="250"/>
      <c r="I31" s="250"/>
      <c r="J31" s="250"/>
      <c r="K31" s="251"/>
    </row>
    <row r="32" spans="2:11" ht="15" customHeight="1" x14ac:dyDescent="0.2">
      <c r="B32" s="28" t="s">
        <v>64</v>
      </c>
      <c r="C32" s="134"/>
      <c r="D32" s="135"/>
      <c r="E32" s="136"/>
      <c r="F32" s="249"/>
      <c r="G32" s="250"/>
      <c r="H32" s="250"/>
      <c r="I32" s="250"/>
      <c r="J32" s="250"/>
      <c r="K32" s="251"/>
    </row>
    <row r="33" spans="2:11" ht="15" customHeight="1" thickBot="1" x14ac:dyDescent="0.25">
      <c r="B33" s="28" t="s">
        <v>65</v>
      </c>
      <c r="C33" s="134"/>
      <c r="D33" s="135"/>
      <c r="E33" s="136"/>
      <c r="F33" s="252"/>
      <c r="G33" s="253"/>
      <c r="H33" s="253"/>
      <c r="I33" s="253"/>
      <c r="J33" s="253"/>
      <c r="K33" s="254"/>
    </row>
    <row r="34" spans="2:11" ht="15" customHeight="1" thickBot="1" x14ac:dyDescent="0.25">
      <c r="B34" s="15" t="s">
        <v>66</v>
      </c>
      <c r="C34" s="140"/>
      <c r="D34" s="141"/>
      <c r="E34" s="142"/>
      <c r="F34" s="67" t="s">
        <v>10</v>
      </c>
      <c r="G34" s="68"/>
      <c r="H34" s="68"/>
      <c r="I34" s="68"/>
      <c r="J34" s="68"/>
      <c r="K34" s="69"/>
    </row>
    <row r="35" spans="2:11" ht="15" customHeight="1" x14ac:dyDescent="0.2">
      <c r="B35" s="59" t="s">
        <v>104</v>
      </c>
      <c r="C35" s="61"/>
      <c r="D35" s="17"/>
      <c r="E35" s="18"/>
      <c r="F35" s="115" t="s">
        <v>45</v>
      </c>
      <c r="G35" s="165" t="s">
        <v>128</v>
      </c>
      <c r="H35" s="19" t="s">
        <v>46</v>
      </c>
      <c r="I35" s="165" t="s">
        <v>128</v>
      </c>
      <c r="J35" s="150" t="s">
        <v>50</v>
      </c>
      <c r="K35" s="167" t="s">
        <v>128</v>
      </c>
    </row>
    <row r="36" spans="2:11" ht="15" customHeight="1" thickBot="1" x14ac:dyDescent="0.25">
      <c r="B36" s="60" t="s">
        <v>105</v>
      </c>
      <c r="C36" s="62"/>
      <c r="D36" s="21"/>
      <c r="E36" s="22"/>
      <c r="F36" s="115" t="s">
        <v>11</v>
      </c>
      <c r="G36" s="165" t="s">
        <v>128</v>
      </c>
      <c r="H36" s="19" t="s">
        <v>47</v>
      </c>
      <c r="I36" s="165" t="s">
        <v>128</v>
      </c>
      <c r="J36" s="19" t="s">
        <v>48</v>
      </c>
      <c r="K36" s="167" t="s">
        <v>128</v>
      </c>
    </row>
    <row r="37" spans="2:11" ht="15" customHeight="1" thickBot="1" x14ac:dyDescent="0.25">
      <c r="B37" s="12" t="s">
        <v>27</v>
      </c>
      <c r="C37" s="31" t="s">
        <v>58</v>
      </c>
      <c r="D37" s="31" t="s">
        <v>59</v>
      </c>
      <c r="E37" s="114" t="s">
        <v>28</v>
      </c>
      <c r="F37" s="21"/>
      <c r="G37" s="22"/>
      <c r="H37" s="22"/>
      <c r="I37" s="22"/>
      <c r="J37" s="25" t="s">
        <v>49</v>
      </c>
      <c r="K37" s="168" t="s">
        <v>128</v>
      </c>
    </row>
    <row r="46" spans="2:11" x14ac:dyDescent="0.2">
      <c r="J46" s="9"/>
    </row>
  </sheetData>
  <sheetProtection algorithmName="SHA-512" hashValue="HmhqAsQJaGY79cW/D9Je7JD5dEnxOES7KG0sM9q2kc46kVIRwSGgJWobdDAlK70PgK/NqI8Ilga36e5Z1NXlGw==" saltValue="kSWHwKEhAkDhD2lqmODtBA==" spinCount="100000" sheet="1" objects="1" scenarios="1" selectLockedCells="1"/>
  <mergeCells count="4">
    <mergeCell ref="G4:I4"/>
    <mergeCell ref="F17:K33"/>
    <mergeCell ref="B8:B9"/>
    <mergeCell ref="B10:B11"/>
  </mergeCells>
  <dataValidations count="13">
    <dataValidation type="list" allowBlank="1" showInputMessage="1" showErrorMessage="1" sqref="E3 G3 K2">
      <formula1>YesNo</formula1>
    </dataValidation>
    <dataValidation type="list" allowBlank="1" showInputMessage="1" showErrorMessage="1" sqref="G2">
      <formula1>DiscoveryProspectLead</formula1>
    </dataValidation>
    <dataValidation type="whole" operator="greaterThan" allowBlank="1" showInputMessage="1" showErrorMessage="1" sqref="I5 C18:E18 C20:E21 C35:C36 C29:E30">
      <formula1>0</formula1>
    </dataValidation>
    <dataValidation type="whole" operator="greaterThan" allowBlank="1" showInputMessage="1" showErrorMessage="1" errorTitle="MinimumYear1960" error="Assessments older than 1960 are not accepted." sqref="K4">
      <formula1>1960</formula1>
    </dataValidation>
    <dataValidation type="list" allowBlank="1" showInputMessage="1" showErrorMessage="1" sqref="K5">
      <formula1>SeismicData</formula1>
    </dataValidation>
    <dataValidation type="decimal" operator="greaterThan" allowBlank="1" showInputMessage="1" showErrorMessage="1" sqref="D8:K11 C19:E19 C22:E22">
      <formula1>0</formula1>
    </dataValidation>
    <dataValidation type="list" allowBlank="1" showInputMessage="1" showErrorMessage="1" sqref="C4">
      <formula1>Case</formula1>
    </dataValidation>
    <dataValidation type="list" allowBlank="1" showInputMessage="1" showErrorMessage="1" sqref="C5">
      <formula1>CaseNo1</formula1>
    </dataValidation>
    <dataValidation type="decimal" allowBlank="1" showInputMessage="1" showErrorMessage="1" sqref="C15:C16 E15:E16 G15:G16 I15:I16 C23:E24 C26:E26 C31:E34">
      <formula1>0</formula1>
      <formula2>1</formula2>
    </dataValidation>
    <dataValidation type="decimal" operator="lessThan" allowBlank="1" showInputMessage="1" showErrorMessage="1" sqref="C27:E28">
      <formula1>1</formula1>
    </dataValidation>
    <dataValidation type="decimal" operator="greaterThan" allowBlank="1" showInputMessage="1" showErrorMessage="1" sqref="E25">
      <formula1>0</formula1>
    </dataValidation>
    <dataValidation type="decimal" operator="greaterThan" allowBlank="1" showInputMessage="1" showErrorMessage="1" sqref="C25">
      <formula1>0</formula1>
    </dataValidation>
    <dataValidation type="decimal" operator="greaterThan" allowBlank="1" showInputMessage="1" showErrorMessage="1" sqref="D25">
      <formula1>0</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6"/>
  <sheetViews>
    <sheetView zoomScale="80" zoomScaleNormal="80" workbookViewId="0">
      <selection activeCell="C12" sqref="C12"/>
    </sheetView>
  </sheetViews>
  <sheetFormatPr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112">
        <f>Block</f>
        <v>0</v>
      </c>
      <c r="D2" s="6" t="s">
        <v>7</v>
      </c>
      <c r="E2" s="33">
        <f>Prospect_name</f>
        <v>0</v>
      </c>
      <c r="F2" s="6" t="s">
        <v>8</v>
      </c>
      <c r="G2" s="33"/>
      <c r="H2" s="7" t="s">
        <v>1</v>
      </c>
      <c r="I2" s="169" t="str">
        <f>Prosp_ID__or_New</f>
        <v>NPD will insert value</v>
      </c>
      <c r="J2" s="7" t="s">
        <v>106</v>
      </c>
      <c r="K2" s="166"/>
    </row>
    <row r="3" spans="2:11" ht="15" customHeight="1" thickBot="1" x14ac:dyDescent="0.25">
      <c r="B3" s="116" t="s">
        <v>40</v>
      </c>
      <c r="C3" s="164" t="str">
        <f>Play_name</f>
        <v>NPD will insert value</v>
      </c>
      <c r="D3" s="8" t="s">
        <v>52</v>
      </c>
      <c r="E3" s="164"/>
      <c r="F3" s="8" t="s">
        <v>53</v>
      </c>
      <c r="G3" s="164"/>
      <c r="H3" s="9"/>
      <c r="I3" s="9"/>
      <c r="J3" s="9"/>
      <c r="K3" s="10"/>
    </row>
    <row r="4" spans="2:11" ht="15" customHeight="1" thickBot="1" x14ac:dyDescent="0.25">
      <c r="B4" s="117" t="s">
        <v>55</v>
      </c>
      <c r="C4" s="39"/>
      <c r="D4" s="12" t="s">
        <v>37</v>
      </c>
      <c r="E4" s="36">
        <f>Reported_by_company</f>
        <v>0</v>
      </c>
      <c r="F4" s="13" t="s">
        <v>54</v>
      </c>
      <c r="G4" s="243">
        <f>Reference_document</f>
        <v>0</v>
      </c>
      <c r="H4" s="244"/>
      <c r="I4" s="245"/>
      <c r="J4" s="13" t="s">
        <v>103</v>
      </c>
      <c r="K4" s="41">
        <f>Assessment_year</f>
        <v>0</v>
      </c>
    </row>
    <row r="5" spans="2:11" ht="15" customHeight="1" thickBot="1" x14ac:dyDescent="0.25">
      <c r="B5" s="14" t="s">
        <v>31</v>
      </c>
      <c r="C5" s="35"/>
      <c r="D5" s="15" t="s">
        <v>9</v>
      </c>
      <c r="E5" s="37">
        <f>Structural_element</f>
        <v>0</v>
      </c>
      <c r="F5" s="16" t="s">
        <v>3</v>
      </c>
      <c r="G5" s="37">
        <f>Type_of_trap</f>
        <v>0</v>
      </c>
      <c r="H5" s="16" t="s">
        <v>100</v>
      </c>
      <c r="I5" s="40">
        <f>Water_depth__m_MSL____0</f>
        <v>0</v>
      </c>
      <c r="J5" s="16" t="s">
        <v>126</v>
      </c>
      <c r="K5" s="42"/>
    </row>
    <row r="6" spans="2:11" ht="15" customHeight="1" x14ac:dyDescent="0.2">
      <c r="B6" s="110" t="s">
        <v>30</v>
      </c>
      <c r="C6" s="73"/>
      <c r="D6" s="123" t="s">
        <v>2</v>
      </c>
      <c r="E6" s="121"/>
      <c r="F6" s="121"/>
      <c r="G6" s="124"/>
      <c r="H6" s="123" t="s">
        <v>70</v>
      </c>
      <c r="I6" s="121"/>
      <c r="J6" s="121"/>
      <c r="K6" s="12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8"/>
      <c r="C11" s="119" t="s">
        <v>102</v>
      </c>
      <c r="D11" s="51"/>
      <c r="E11" s="52"/>
      <c r="F11" s="52"/>
      <c r="G11" s="53"/>
      <c r="H11" s="51"/>
      <c r="I11" s="52"/>
      <c r="J11" s="52"/>
      <c r="K11" s="54"/>
    </row>
    <row r="12" spans="2:11" ht="15" customHeight="1" thickBot="1" x14ac:dyDescent="0.25">
      <c r="B12" s="11" t="s">
        <v>33</v>
      </c>
      <c r="C12" s="112">
        <f>Reservoir_Chrono__from</f>
        <v>0</v>
      </c>
      <c r="D12" s="23" t="s">
        <v>35</v>
      </c>
      <c r="E12" s="112">
        <f>Reservoir_litho__from</f>
        <v>0</v>
      </c>
      <c r="F12" s="23" t="s">
        <v>41</v>
      </c>
      <c r="G12" s="112">
        <f>Source_Rock__chrono_primary</f>
        <v>0</v>
      </c>
      <c r="H12" s="24" t="s">
        <v>43</v>
      </c>
      <c r="I12" s="112">
        <f>Source_Rock__litho_primary</f>
        <v>0</v>
      </c>
      <c r="J12" s="23" t="s">
        <v>4</v>
      </c>
      <c r="K12" s="120">
        <f>Seal__Chrono</f>
        <v>0</v>
      </c>
    </row>
    <row r="13" spans="2:11" ht="15" customHeight="1" thickBot="1" x14ac:dyDescent="0.25">
      <c r="B13" s="24" t="s">
        <v>34</v>
      </c>
      <c r="C13" s="112">
        <f>Reservoir_Chrono__to</f>
        <v>0</v>
      </c>
      <c r="D13" s="8" t="s">
        <v>36</v>
      </c>
      <c r="E13" s="112">
        <f>Reservoir_litho__to</f>
        <v>0</v>
      </c>
      <c r="F13" s="8" t="s">
        <v>42</v>
      </c>
      <c r="G13" s="112">
        <f>Source_Rock__chrono_secondary</f>
        <v>0</v>
      </c>
      <c r="H13" s="24" t="s">
        <v>44</v>
      </c>
      <c r="I13" s="112">
        <f>Source_Rock__litho_secondary</f>
        <v>0</v>
      </c>
      <c r="J13" s="8" t="s">
        <v>5</v>
      </c>
      <c r="K13" s="120">
        <f>Seal__Litho</f>
        <v>0</v>
      </c>
    </row>
    <row r="14" spans="2:11" ht="15" customHeight="1" x14ac:dyDescent="0.2">
      <c r="B14" s="109" t="s">
        <v>95</v>
      </c>
      <c r="C14" s="68"/>
      <c r="D14" s="68"/>
      <c r="E14" s="68"/>
      <c r="F14" s="68"/>
      <c r="G14" s="68"/>
      <c r="H14" s="68"/>
      <c r="I14" s="69"/>
      <c r="J14" s="17"/>
      <c r="K14" s="26"/>
    </row>
    <row r="15" spans="2:11" ht="15" customHeight="1" x14ac:dyDescent="0.2">
      <c r="B15" s="64" t="s">
        <v>418</v>
      </c>
      <c r="C15" s="55">
        <f>Technical__oil___gas___oil___gas_case_____0.00_1.00</f>
        <v>0</v>
      </c>
      <c r="D15" s="19" t="s">
        <v>69</v>
      </c>
      <c r="E15" s="55">
        <f>Oil_case__0.00_1.00</f>
        <v>0</v>
      </c>
      <c r="F15" s="19" t="s">
        <v>67</v>
      </c>
      <c r="G15" s="55">
        <f>Gas_case__0.00_1.00</f>
        <v>0</v>
      </c>
      <c r="H15" s="19" t="s">
        <v>68</v>
      </c>
      <c r="I15" s="57">
        <f>Oil___Gas_case__0.00_1.00</f>
        <v>0</v>
      </c>
      <c r="J15" s="113"/>
      <c r="K15" s="10"/>
    </row>
    <row r="16" spans="2:11" ht="15" customHeight="1" thickBot="1" x14ac:dyDescent="0.25">
      <c r="B16" s="14" t="s">
        <v>99</v>
      </c>
      <c r="C16" s="56">
        <f>Reservoir__P1___0.00_1.00</f>
        <v>0</v>
      </c>
      <c r="D16" s="25" t="s">
        <v>96</v>
      </c>
      <c r="E16" s="56">
        <f>Trap__P2____0.00_1.00</f>
        <v>0</v>
      </c>
      <c r="F16" s="25" t="s">
        <v>97</v>
      </c>
      <c r="G16" s="56">
        <f>Charge__P3____0.00_1.00</f>
        <v>0</v>
      </c>
      <c r="H16" s="25" t="s">
        <v>98</v>
      </c>
      <c r="I16" s="58">
        <f>Retention__P4___0.00_1.00</f>
        <v>0</v>
      </c>
      <c r="J16" s="21"/>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91"/>
      <c r="D18" s="92"/>
      <c r="E18" s="93"/>
      <c r="F18" s="249"/>
      <c r="G18" s="250"/>
      <c r="H18" s="250"/>
      <c r="I18" s="250"/>
      <c r="J18" s="250"/>
      <c r="K18" s="251"/>
    </row>
    <row r="19" spans="2:11" ht="15" customHeight="1" x14ac:dyDescent="0.2">
      <c r="B19" s="28" t="s">
        <v>73</v>
      </c>
      <c r="C19" s="94"/>
      <c r="D19" s="95"/>
      <c r="E19" s="96"/>
      <c r="F19" s="249"/>
      <c r="G19" s="250"/>
      <c r="H19" s="250"/>
      <c r="I19" s="250"/>
      <c r="J19" s="250"/>
      <c r="K19" s="251"/>
    </row>
    <row r="20" spans="2:11" ht="15" customHeight="1" x14ac:dyDescent="0.2">
      <c r="B20" s="28" t="s">
        <v>39</v>
      </c>
      <c r="C20" s="91"/>
      <c r="D20" s="92"/>
      <c r="E20" s="93"/>
      <c r="F20" s="249"/>
      <c r="G20" s="250"/>
      <c r="H20" s="250"/>
      <c r="I20" s="250"/>
      <c r="J20" s="250"/>
      <c r="K20" s="251"/>
    </row>
    <row r="21" spans="2:11" ht="15" customHeight="1" x14ac:dyDescent="0.2">
      <c r="B21" s="28" t="s">
        <v>38</v>
      </c>
      <c r="C21" s="91"/>
      <c r="D21" s="92"/>
      <c r="E21" s="93"/>
      <c r="F21" s="249"/>
      <c r="G21" s="250"/>
      <c r="H21" s="250"/>
      <c r="I21" s="250"/>
      <c r="J21" s="250"/>
      <c r="K21" s="251"/>
    </row>
    <row r="22" spans="2:11" ht="15" customHeight="1" x14ac:dyDescent="0.2">
      <c r="B22" s="28" t="s">
        <v>89</v>
      </c>
      <c r="C22" s="97"/>
      <c r="D22" s="98"/>
      <c r="E22" s="99"/>
      <c r="F22" s="249"/>
      <c r="G22" s="250"/>
      <c r="H22" s="250"/>
      <c r="I22" s="250"/>
      <c r="J22" s="250"/>
      <c r="K22" s="251"/>
    </row>
    <row r="23" spans="2:11" ht="15" customHeight="1" x14ac:dyDescent="0.2">
      <c r="B23" s="28" t="s">
        <v>60</v>
      </c>
      <c r="C23" s="100"/>
      <c r="D23" s="101"/>
      <c r="E23" s="102"/>
      <c r="F23" s="249"/>
      <c r="G23" s="250"/>
      <c r="H23" s="250"/>
      <c r="I23" s="250"/>
      <c r="J23" s="250"/>
      <c r="K23" s="251"/>
    </row>
    <row r="24" spans="2:11" ht="15" customHeight="1" x14ac:dyDescent="0.2">
      <c r="B24" s="28" t="s">
        <v>61</v>
      </c>
      <c r="C24" s="100"/>
      <c r="D24" s="101"/>
      <c r="E24" s="102"/>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00"/>
      <c r="D26" s="101"/>
      <c r="E26" s="102"/>
      <c r="F26" s="249"/>
      <c r="G26" s="250"/>
      <c r="H26" s="250"/>
      <c r="I26" s="250"/>
      <c r="J26" s="250"/>
      <c r="K26" s="251"/>
    </row>
    <row r="27" spans="2:11" ht="15" customHeight="1" x14ac:dyDescent="0.2">
      <c r="B27" s="63" t="s">
        <v>124</v>
      </c>
      <c r="C27" s="103"/>
      <c r="D27" s="104"/>
      <c r="E27" s="105"/>
      <c r="F27" s="249"/>
      <c r="G27" s="250"/>
      <c r="H27" s="250"/>
      <c r="I27" s="250"/>
      <c r="J27" s="250"/>
      <c r="K27" s="251"/>
    </row>
    <row r="28" spans="2:11" ht="15" customHeight="1" x14ac:dyDescent="0.2">
      <c r="B28" s="63" t="s">
        <v>125</v>
      </c>
      <c r="C28" s="100"/>
      <c r="D28" s="101"/>
      <c r="E28" s="102"/>
      <c r="F28" s="249"/>
      <c r="G28" s="250"/>
      <c r="H28" s="250"/>
      <c r="I28" s="250"/>
      <c r="J28" s="250"/>
      <c r="K28" s="251"/>
    </row>
    <row r="29" spans="2:11" ht="15" customHeight="1" x14ac:dyDescent="0.2">
      <c r="B29" s="28" t="s">
        <v>90</v>
      </c>
      <c r="C29" s="91"/>
      <c r="D29" s="92"/>
      <c r="E29" s="93"/>
      <c r="F29" s="249"/>
      <c r="G29" s="250"/>
      <c r="H29" s="250"/>
      <c r="I29" s="250"/>
      <c r="J29" s="250"/>
      <c r="K29" s="251"/>
    </row>
    <row r="30" spans="2:11" ht="15" customHeight="1" x14ac:dyDescent="0.2">
      <c r="B30" s="28" t="s">
        <v>91</v>
      </c>
      <c r="C30" s="91"/>
      <c r="D30" s="92"/>
      <c r="E30" s="93"/>
      <c r="F30" s="249"/>
      <c r="G30" s="250"/>
      <c r="H30" s="250"/>
      <c r="I30" s="250"/>
      <c r="J30" s="250"/>
      <c r="K30" s="251"/>
    </row>
    <row r="31" spans="2:11" ht="15" customHeight="1" x14ac:dyDescent="0.2">
      <c r="B31" s="28" t="s">
        <v>63</v>
      </c>
      <c r="C31" s="100"/>
      <c r="D31" s="101"/>
      <c r="E31" s="102"/>
      <c r="F31" s="249"/>
      <c r="G31" s="250"/>
      <c r="H31" s="250"/>
      <c r="I31" s="250"/>
      <c r="J31" s="250"/>
      <c r="K31" s="251"/>
    </row>
    <row r="32" spans="2:11" ht="15" customHeight="1" x14ac:dyDescent="0.2">
      <c r="B32" s="28" t="s">
        <v>64</v>
      </c>
      <c r="C32" s="100"/>
      <c r="D32" s="101"/>
      <c r="E32" s="102"/>
      <c r="F32" s="249"/>
      <c r="G32" s="250"/>
      <c r="H32" s="250"/>
      <c r="I32" s="250"/>
      <c r="J32" s="250"/>
      <c r="K32" s="251"/>
    </row>
    <row r="33" spans="2:11" ht="15" customHeight="1" thickBot="1" x14ac:dyDescent="0.25">
      <c r="B33" s="28" t="s">
        <v>65</v>
      </c>
      <c r="C33" s="100"/>
      <c r="D33" s="101"/>
      <c r="E33" s="102"/>
      <c r="F33" s="252"/>
      <c r="G33" s="253"/>
      <c r="H33" s="253"/>
      <c r="I33" s="253"/>
      <c r="J33" s="253"/>
      <c r="K33" s="254"/>
    </row>
    <row r="34" spans="2:11" ht="15" customHeight="1" thickBot="1" x14ac:dyDescent="0.25">
      <c r="B34" s="15" t="s">
        <v>66</v>
      </c>
      <c r="C34" s="106"/>
      <c r="D34" s="107"/>
      <c r="E34" s="108"/>
      <c r="F34" s="67" t="s">
        <v>10</v>
      </c>
      <c r="G34" s="68"/>
      <c r="H34" s="68"/>
      <c r="I34" s="68"/>
      <c r="J34" s="68"/>
      <c r="K34" s="69"/>
    </row>
    <row r="35" spans="2:11" ht="15" customHeight="1" x14ac:dyDescent="0.2">
      <c r="B35" s="59" t="s">
        <v>104</v>
      </c>
      <c r="C35" s="61"/>
      <c r="D35" s="17"/>
      <c r="E35" s="26"/>
      <c r="F35" s="115" t="s">
        <v>45</v>
      </c>
      <c r="G35" s="165" t="s">
        <v>128</v>
      </c>
      <c r="H35" s="19" t="s">
        <v>46</v>
      </c>
      <c r="I35" s="165" t="s">
        <v>128</v>
      </c>
      <c r="J35" s="150" t="s">
        <v>50</v>
      </c>
      <c r="K35" s="167" t="s">
        <v>128</v>
      </c>
    </row>
    <row r="36" spans="2:11" ht="15" customHeight="1" thickBot="1" x14ac:dyDescent="0.25">
      <c r="B36" s="60" t="s">
        <v>105</v>
      </c>
      <c r="C36" s="62"/>
      <c r="D36" s="21"/>
      <c r="E36" s="27"/>
      <c r="F36" s="115" t="s">
        <v>11</v>
      </c>
      <c r="G36" s="165" t="s">
        <v>128</v>
      </c>
      <c r="H36" s="19" t="s">
        <v>47</v>
      </c>
      <c r="I36" s="165" t="s">
        <v>128</v>
      </c>
      <c r="J36" s="19" t="s">
        <v>48</v>
      </c>
      <c r="K36" s="167" t="s">
        <v>128</v>
      </c>
    </row>
    <row r="37" spans="2:11" ht="15" customHeight="1" thickBot="1" x14ac:dyDescent="0.25">
      <c r="B37" s="12" t="s">
        <v>27</v>
      </c>
      <c r="C37" s="31" t="s">
        <v>58</v>
      </c>
      <c r="D37" s="31" t="s">
        <v>59</v>
      </c>
      <c r="E37" s="32" t="s">
        <v>28</v>
      </c>
      <c r="F37" s="21"/>
      <c r="G37" s="22"/>
      <c r="H37" s="22"/>
      <c r="I37" s="22"/>
      <c r="J37" s="25" t="s">
        <v>49</v>
      </c>
      <c r="K37" s="168" t="s">
        <v>128</v>
      </c>
    </row>
    <row r="46" spans="2:11" x14ac:dyDescent="0.2">
      <c r="J46" s="9"/>
    </row>
  </sheetData>
  <sheetProtection algorithmName="SHA-512" hashValue="F9yVxALAqT1bHacsqtBNfvokbngc6X4/m3siUx7l9ZyXM5z57imQumW/S1HH5JgRfmpTOvTuYnluL/b1EO8rlg==" saltValue="bLX1GZyHaX0WmxITHAMdFw==" spinCount="100000" sheet="1" objects="1" scenarios="1" selectLockedCells="1"/>
  <mergeCells count="4">
    <mergeCell ref="G4:I4"/>
    <mergeCell ref="B8:B9"/>
    <mergeCell ref="B10:B11"/>
    <mergeCell ref="F17:K33"/>
  </mergeCells>
  <dataValidations count="10">
    <dataValidation type="list" allowBlank="1" showInputMessage="1" showErrorMessage="1" sqref="E3 G3 K2">
      <formula1>YesNo</formula1>
    </dataValidation>
    <dataValidation type="list" allowBlank="1" showInputMessage="1" showErrorMessage="1" sqref="G2">
      <formula1>DiscoveryProspectLead</formula1>
    </dataValidation>
    <dataValidation type="whole" operator="greaterThan" allowBlank="1" showInputMessage="1" showErrorMessage="1" sqref="I5 C18:E18 C20:E21 C35:C36 C29:E30">
      <formula1>0</formula1>
    </dataValidation>
    <dataValidation type="whole" operator="greaterThan" allowBlank="1" showInputMessage="1" showErrorMessage="1" errorTitle="MinimumYear1960" error="Assessments older than 1960 are not accepted." sqref="K4">
      <formula1>1960</formula1>
    </dataValidation>
    <dataValidation type="list" allowBlank="1" showInputMessage="1" showErrorMessage="1" sqref="K5">
      <formula1>SeismicData</formula1>
    </dataValidation>
    <dataValidation type="decimal" operator="greaterThan" allowBlank="1" showInputMessage="1" showErrorMessage="1" sqref="D8:K11 C19:E19 C22:E22 C25:E25">
      <formula1>0</formula1>
    </dataValidation>
    <dataValidation type="list" allowBlank="1" showInputMessage="1" showErrorMessage="1" sqref="C4">
      <formula1>Case</formula1>
    </dataValidation>
    <dataValidation type="list" allowBlank="1" showInputMessage="1" showErrorMessage="1" sqref="C5">
      <formula1>CaseNo2</formula1>
    </dataValidation>
    <dataValidation type="decimal" allowBlank="1" showInputMessage="1" showErrorMessage="1" sqref="C15:C16 E15:E16 G15:G16 I15:I16 C23:E24 C26:E26 C31:E34">
      <formula1>0</formula1>
      <formula2>1</formula2>
    </dataValidation>
    <dataValidation type="decimal" operator="lessThan" allowBlank="1" showInputMessage="1" showErrorMessage="1" sqref="C27:E28">
      <formula1>1</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6"/>
  <sheetViews>
    <sheetView zoomScale="80" zoomScaleNormal="80" workbookViewId="0">
      <selection activeCell="F17" sqref="F17:K33"/>
    </sheetView>
  </sheetViews>
  <sheetFormatPr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112">
        <f>Block</f>
        <v>0</v>
      </c>
      <c r="D2" s="6" t="s">
        <v>7</v>
      </c>
      <c r="E2" s="33">
        <f>Prospect_name</f>
        <v>0</v>
      </c>
      <c r="F2" s="6" t="s">
        <v>8</v>
      </c>
      <c r="G2" s="33"/>
      <c r="H2" s="7" t="s">
        <v>1</v>
      </c>
      <c r="I2" s="169" t="str">
        <f>Prosp_ID__or_New</f>
        <v>NPD will insert value</v>
      </c>
      <c r="J2" s="7" t="s">
        <v>106</v>
      </c>
      <c r="K2" s="166"/>
    </row>
    <row r="3" spans="2:11" ht="15" customHeight="1" thickBot="1" x14ac:dyDescent="0.25">
      <c r="B3" s="116" t="s">
        <v>40</v>
      </c>
      <c r="C3" s="164" t="str">
        <f>Play_name</f>
        <v>NPD will insert value</v>
      </c>
      <c r="D3" s="8" t="s">
        <v>52</v>
      </c>
      <c r="E3" s="164"/>
      <c r="F3" s="8" t="s">
        <v>53</v>
      </c>
      <c r="G3" s="164"/>
      <c r="H3" s="9"/>
      <c r="I3" s="9"/>
      <c r="J3" s="9"/>
      <c r="K3" s="10"/>
    </row>
    <row r="4" spans="2:11" ht="15" customHeight="1" thickBot="1" x14ac:dyDescent="0.25">
      <c r="B4" s="117" t="s">
        <v>55</v>
      </c>
      <c r="C4" s="39"/>
      <c r="D4" s="12" t="s">
        <v>37</v>
      </c>
      <c r="E4" s="36">
        <f>Reported_by_company</f>
        <v>0</v>
      </c>
      <c r="F4" s="13" t="s">
        <v>54</v>
      </c>
      <c r="G4" s="243">
        <f>Reference_document</f>
        <v>0</v>
      </c>
      <c r="H4" s="244"/>
      <c r="I4" s="245"/>
      <c r="J4" s="13" t="s">
        <v>103</v>
      </c>
      <c r="K4" s="41">
        <f>Assessment_year</f>
        <v>0</v>
      </c>
    </row>
    <row r="5" spans="2:11" ht="15" customHeight="1" thickBot="1" x14ac:dyDescent="0.25">
      <c r="B5" s="14" t="s">
        <v>31</v>
      </c>
      <c r="C5" s="35"/>
      <c r="D5" s="15" t="s">
        <v>9</v>
      </c>
      <c r="E5" s="37">
        <f>Structural_element</f>
        <v>0</v>
      </c>
      <c r="F5" s="16" t="s">
        <v>3</v>
      </c>
      <c r="G5" s="37">
        <f>Type_of_trap</f>
        <v>0</v>
      </c>
      <c r="H5" s="16" t="s">
        <v>100</v>
      </c>
      <c r="I5" s="40">
        <f>Water_depth__m_MSL____0</f>
        <v>0</v>
      </c>
      <c r="J5" s="16" t="s">
        <v>126</v>
      </c>
      <c r="K5" s="42"/>
    </row>
    <row r="6" spans="2:11" ht="15" customHeight="1" x14ac:dyDescent="0.2">
      <c r="B6" s="110" t="s">
        <v>30</v>
      </c>
      <c r="C6" s="73"/>
      <c r="D6" s="123" t="s">
        <v>2</v>
      </c>
      <c r="E6" s="121"/>
      <c r="F6" s="121"/>
      <c r="G6" s="124"/>
      <c r="H6" s="123" t="s">
        <v>70</v>
      </c>
      <c r="I6" s="121"/>
      <c r="J6" s="121"/>
      <c r="K6" s="12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8"/>
      <c r="C11" s="119" t="s">
        <v>102</v>
      </c>
      <c r="D11" s="51"/>
      <c r="E11" s="52"/>
      <c r="F11" s="52"/>
      <c r="G11" s="53"/>
      <c r="H11" s="51"/>
      <c r="I11" s="52"/>
      <c r="J11" s="52"/>
      <c r="K11" s="54"/>
    </row>
    <row r="12" spans="2:11" ht="15" customHeight="1" thickBot="1" x14ac:dyDescent="0.25">
      <c r="B12" s="11" t="s">
        <v>33</v>
      </c>
      <c r="C12" s="112">
        <f>Reservoir_Chrono__from</f>
        <v>0</v>
      </c>
      <c r="D12" s="23" t="s">
        <v>35</v>
      </c>
      <c r="E12" s="112">
        <f>Reservoir_litho__from</f>
        <v>0</v>
      </c>
      <c r="F12" s="23" t="s">
        <v>41</v>
      </c>
      <c r="G12" s="112">
        <f>Source_Rock__chrono_primary</f>
        <v>0</v>
      </c>
      <c r="H12" s="24" t="s">
        <v>43</v>
      </c>
      <c r="I12" s="112">
        <f>Source_Rock__litho_primary</f>
        <v>0</v>
      </c>
      <c r="J12" s="23" t="s">
        <v>4</v>
      </c>
      <c r="K12" s="120">
        <f>Seal__Chrono</f>
        <v>0</v>
      </c>
    </row>
    <row r="13" spans="2:11" ht="15" customHeight="1" thickBot="1" x14ac:dyDescent="0.25">
      <c r="B13" s="24" t="s">
        <v>34</v>
      </c>
      <c r="C13" s="112">
        <f>Reservoir_Chrono__to</f>
        <v>0</v>
      </c>
      <c r="D13" s="8" t="s">
        <v>36</v>
      </c>
      <c r="E13" s="112">
        <f>Reservoir_litho__to</f>
        <v>0</v>
      </c>
      <c r="F13" s="8" t="s">
        <v>42</v>
      </c>
      <c r="G13" s="112">
        <f>Source_Rock__chrono_secondary</f>
        <v>0</v>
      </c>
      <c r="H13" s="24" t="s">
        <v>44</v>
      </c>
      <c r="I13" s="112">
        <f>Source_Rock__litho_secondary</f>
        <v>0</v>
      </c>
      <c r="J13" s="8" t="s">
        <v>5</v>
      </c>
      <c r="K13" s="120">
        <f>Seal__Litho</f>
        <v>0</v>
      </c>
    </row>
    <row r="14" spans="2:11" ht="15" customHeight="1" x14ac:dyDescent="0.2">
      <c r="B14" s="109" t="s">
        <v>95</v>
      </c>
      <c r="C14" s="68"/>
      <c r="D14" s="68"/>
      <c r="E14" s="68"/>
      <c r="F14" s="68"/>
      <c r="G14" s="68"/>
      <c r="H14" s="68"/>
      <c r="I14" s="69"/>
      <c r="J14" s="17"/>
      <c r="K14" s="26"/>
    </row>
    <row r="15" spans="2:11" ht="15" customHeight="1" x14ac:dyDescent="0.2">
      <c r="B15" s="64" t="s">
        <v>418</v>
      </c>
      <c r="C15" s="55">
        <f>Technical__oil___gas___oil___gas_case_____0.00_1.00</f>
        <v>0</v>
      </c>
      <c r="D15" s="19" t="s">
        <v>69</v>
      </c>
      <c r="E15" s="55">
        <f>Oil_case__0.00_1.00</f>
        <v>0</v>
      </c>
      <c r="F15" s="19" t="s">
        <v>67</v>
      </c>
      <c r="G15" s="55">
        <f>Gas_case__0.00_1.00</f>
        <v>0</v>
      </c>
      <c r="H15" s="19" t="s">
        <v>68</v>
      </c>
      <c r="I15" s="57">
        <f>Oil___Gas_case__0.00_1.00</f>
        <v>0</v>
      </c>
      <c r="J15" s="113"/>
      <c r="K15" s="10"/>
    </row>
    <row r="16" spans="2:11" ht="15" customHeight="1" thickBot="1" x14ac:dyDescent="0.25">
      <c r="B16" s="14" t="s">
        <v>99</v>
      </c>
      <c r="C16" s="56">
        <f>Reservoir__P1___0.00_1.00</f>
        <v>0</v>
      </c>
      <c r="D16" s="25" t="s">
        <v>96</v>
      </c>
      <c r="E16" s="56">
        <f>Trap__P2____0.00_1.00</f>
        <v>0</v>
      </c>
      <c r="F16" s="25" t="s">
        <v>97</v>
      </c>
      <c r="G16" s="56">
        <f>Charge__P3____0.00_1.00</f>
        <v>0</v>
      </c>
      <c r="H16" s="25" t="s">
        <v>98</v>
      </c>
      <c r="I16" s="58">
        <f>Retention__P4___0.00_1.00</f>
        <v>0</v>
      </c>
      <c r="J16" s="21"/>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91"/>
      <c r="D18" s="92"/>
      <c r="E18" s="93"/>
      <c r="F18" s="249"/>
      <c r="G18" s="250"/>
      <c r="H18" s="250"/>
      <c r="I18" s="250"/>
      <c r="J18" s="250"/>
      <c r="K18" s="251"/>
    </row>
    <row r="19" spans="2:11" ht="15" customHeight="1" x14ac:dyDescent="0.2">
      <c r="B19" s="28" t="s">
        <v>73</v>
      </c>
      <c r="C19" s="94"/>
      <c r="D19" s="95"/>
      <c r="E19" s="96"/>
      <c r="F19" s="249"/>
      <c r="G19" s="250"/>
      <c r="H19" s="250"/>
      <c r="I19" s="250"/>
      <c r="J19" s="250"/>
      <c r="K19" s="251"/>
    </row>
    <row r="20" spans="2:11" ht="15" customHeight="1" x14ac:dyDescent="0.2">
      <c r="B20" s="28" t="s">
        <v>39</v>
      </c>
      <c r="C20" s="91"/>
      <c r="D20" s="92"/>
      <c r="E20" s="93"/>
      <c r="F20" s="249"/>
      <c r="G20" s="250"/>
      <c r="H20" s="250"/>
      <c r="I20" s="250"/>
      <c r="J20" s="250"/>
      <c r="K20" s="251"/>
    </row>
    <row r="21" spans="2:11" ht="15" customHeight="1" x14ac:dyDescent="0.2">
      <c r="B21" s="28" t="s">
        <v>38</v>
      </c>
      <c r="C21" s="91"/>
      <c r="D21" s="92"/>
      <c r="E21" s="93"/>
      <c r="F21" s="249"/>
      <c r="G21" s="250"/>
      <c r="H21" s="250"/>
      <c r="I21" s="250"/>
      <c r="J21" s="250"/>
      <c r="K21" s="251"/>
    </row>
    <row r="22" spans="2:11" ht="15" customHeight="1" x14ac:dyDescent="0.2">
      <c r="B22" s="28" t="s">
        <v>89</v>
      </c>
      <c r="C22" s="97"/>
      <c r="D22" s="98"/>
      <c r="E22" s="99"/>
      <c r="F22" s="249"/>
      <c r="G22" s="250"/>
      <c r="H22" s="250"/>
      <c r="I22" s="250"/>
      <c r="J22" s="250"/>
      <c r="K22" s="251"/>
    </row>
    <row r="23" spans="2:11" ht="15" customHeight="1" x14ac:dyDescent="0.2">
      <c r="B23" s="28" t="s">
        <v>60</v>
      </c>
      <c r="C23" s="100"/>
      <c r="D23" s="101"/>
      <c r="E23" s="102"/>
      <c r="F23" s="249"/>
      <c r="G23" s="250"/>
      <c r="H23" s="250"/>
      <c r="I23" s="250"/>
      <c r="J23" s="250"/>
      <c r="K23" s="251"/>
    </row>
    <row r="24" spans="2:11" ht="15" customHeight="1" x14ac:dyDescent="0.2">
      <c r="B24" s="28" t="s">
        <v>61</v>
      </c>
      <c r="C24" s="100"/>
      <c r="D24" s="101"/>
      <c r="E24" s="102"/>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00"/>
      <c r="D26" s="101"/>
      <c r="E26" s="102"/>
      <c r="F26" s="249"/>
      <c r="G26" s="250"/>
      <c r="H26" s="250"/>
      <c r="I26" s="250"/>
      <c r="J26" s="250"/>
      <c r="K26" s="251"/>
    </row>
    <row r="27" spans="2:11" ht="15" customHeight="1" x14ac:dyDescent="0.2">
      <c r="B27" s="63" t="s">
        <v>124</v>
      </c>
      <c r="C27" s="103"/>
      <c r="D27" s="104"/>
      <c r="E27" s="105"/>
      <c r="F27" s="249"/>
      <c r="G27" s="250"/>
      <c r="H27" s="250"/>
      <c r="I27" s="250"/>
      <c r="J27" s="250"/>
      <c r="K27" s="251"/>
    </row>
    <row r="28" spans="2:11" ht="15" customHeight="1" x14ac:dyDescent="0.2">
      <c r="B28" s="63" t="s">
        <v>125</v>
      </c>
      <c r="C28" s="100"/>
      <c r="D28" s="101"/>
      <c r="E28" s="102"/>
      <c r="F28" s="249"/>
      <c r="G28" s="250"/>
      <c r="H28" s="250"/>
      <c r="I28" s="250"/>
      <c r="J28" s="250"/>
      <c r="K28" s="251"/>
    </row>
    <row r="29" spans="2:11" ht="15" customHeight="1" x14ac:dyDescent="0.2">
      <c r="B29" s="28" t="s">
        <v>90</v>
      </c>
      <c r="C29" s="91"/>
      <c r="D29" s="92"/>
      <c r="E29" s="93"/>
      <c r="F29" s="249"/>
      <c r="G29" s="250"/>
      <c r="H29" s="250"/>
      <c r="I29" s="250"/>
      <c r="J29" s="250"/>
      <c r="K29" s="251"/>
    </row>
    <row r="30" spans="2:11" ht="15" customHeight="1" x14ac:dyDescent="0.2">
      <c r="B30" s="28" t="s">
        <v>91</v>
      </c>
      <c r="C30" s="91"/>
      <c r="D30" s="92"/>
      <c r="E30" s="93"/>
      <c r="F30" s="249"/>
      <c r="G30" s="250"/>
      <c r="H30" s="250"/>
      <c r="I30" s="250"/>
      <c r="J30" s="250"/>
      <c r="K30" s="251"/>
    </row>
    <row r="31" spans="2:11" ht="15" customHeight="1" x14ac:dyDescent="0.2">
      <c r="B31" s="28" t="s">
        <v>63</v>
      </c>
      <c r="C31" s="100"/>
      <c r="D31" s="101"/>
      <c r="E31" s="102"/>
      <c r="F31" s="249"/>
      <c r="G31" s="250"/>
      <c r="H31" s="250"/>
      <c r="I31" s="250"/>
      <c r="J31" s="250"/>
      <c r="K31" s="251"/>
    </row>
    <row r="32" spans="2:11" ht="15" customHeight="1" x14ac:dyDescent="0.2">
      <c r="B32" s="28" t="s">
        <v>64</v>
      </c>
      <c r="C32" s="100"/>
      <c r="D32" s="101"/>
      <c r="E32" s="102"/>
      <c r="F32" s="249"/>
      <c r="G32" s="250"/>
      <c r="H32" s="250"/>
      <c r="I32" s="250"/>
      <c r="J32" s="250"/>
      <c r="K32" s="251"/>
    </row>
    <row r="33" spans="2:11" ht="15" customHeight="1" thickBot="1" x14ac:dyDescent="0.25">
      <c r="B33" s="28" t="s">
        <v>65</v>
      </c>
      <c r="C33" s="100"/>
      <c r="D33" s="101"/>
      <c r="E33" s="102"/>
      <c r="F33" s="252"/>
      <c r="G33" s="253"/>
      <c r="H33" s="253"/>
      <c r="I33" s="253"/>
      <c r="J33" s="253"/>
      <c r="K33" s="254"/>
    </row>
    <row r="34" spans="2:11" ht="15" customHeight="1" thickBot="1" x14ac:dyDescent="0.25">
      <c r="B34" s="15" t="s">
        <v>66</v>
      </c>
      <c r="C34" s="106"/>
      <c r="D34" s="107"/>
      <c r="E34" s="108"/>
      <c r="F34" s="67" t="s">
        <v>10</v>
      </c>
      <c r="G34" s="68"/>
      <c r="H34" s="68"/>
      <c r="I34" s="68"/>
      <c r="J34" s="68"/>
      <c r="K34" s="69"/>
    </row>
    <row r="35" spans="2:11" ht="15" customHeight="1" x14ac:dyDescent="0.2">
      <c r="B35" s="59" t="s">
        <v>104</v>
      </c>
      <c r="C35" s="61"/>
      <c r="D35" s="17"/>
      <c r="E35" s="26"/>
      <c r="F35" s="115" t="s">
        <v>45</v>
      </c>
      <c r="G35" s="165" t="s">
        <v>128</v>
      </c>
      <c r="H35" s="19" t="s">
        <v>46</v>
      </c>
      <c r="I35" s="165" t="s">
        <v>128</v>
      </c>
      <c r="J35" s="150" t="s">
        <v>50</v>
      </c>
      <c r="K35" s="167" t="s">
        <v>128</v>
      </c>
    </row>
    <row r="36" spans="2:11" ht="15" customHeight="1" thickBot="1" x14ac:dyDescent="0.25">
      <c r="B36" s="60" t="s">
        <v>105</v>
      </c>
      <c r="C36" s="62"/>
      <c r="D36" s="21"/>
      <c r="E36" s="27"/>
      <c r="F36" s="115" t="s">
        <v>11</v>
      </c>
      <c r="G36" s="165" t="s">
        <v>128</v>
      </c>
      <c r="H36" s="19" t="s">
        <v>47</v>
      </c>
      <c r="I36" s="165" t="s">
        <v>128</v>
      </c>
      <c r="J36" s="19" t="s">
        <v>48</v>
      </c>
      <c r="K36" s="167" t="s">
        <v>128</v>
      </c>
    </row>
    <row r="37" spans="2:11" ht="15" customHeight="1" thickBot="1" x14ac:dyDescent="0.25">
      <c r="B37" s="12" t="s">
        <v>27</v>
      </c>
      <c r="C37" s="31" t="s">
        <v>58</v>
      </c>
      <c r="D37" s="31" t="s">
        <v>59</v>
      </c>
      <c r="E37" s="32" t="s">
        <v>28</v>
      </c>
      <c r="F37" s="21"/>
      <c r="G37" s="22"/>
      <c r="H37" s="22"/>
      <c r="I37" s="22"/>
      <c r="J37" s="25" t="s">
        <v>49</v>
      </c>
      <c r="K37" s="168" t="s">
        <v>128</v>
      </c>
    </row>
    <row r="46" spans="2:11" x14ac:dyDescent="0.2">
      <c r="J46" s="9"/>
    </row>
  </sheetData>
  <sheetProtection algorithmName="SHA-512" hashValue="T0m02V76n7OuQ5OYLxf//GpU4Gy/kCEMkpP3BJvmRkXURp22PoMXTp4OFmd5wxMmE27JG7N73965Iidc+nbN4w==" saltValue="b39kF1BqZtVEMJ2xrQ0NoA==" spinCount="100000" sheet="1" objects="1" scenarios="1" selectLockedCells="1"/>
  <mergeCells count="4">
    <mergeCell ref="G4:I4"/>
    <mergeCell ref="B8:B9"/>
    <mergeCell ref="B10:B11"/>
    <mergeCell ref="F17:K33"/>
  </mergeCells>
  <dataValidations count="11">
    <dataValidation type="decimal" operator="lessThan" allowBlank="1" showInputMessage="1" showErrorMessage="1" sqref="C27:E28">
      <formula1>1</formula1>
    </dataValidation>
    <dataValidation type="decimal" allowBlank="1" showInputMessage="1" showErrorMessage="1" sqref="C15:C16 E15:E16 G15:G16 I15:I16 C23:E24 C26:E26 C31:E34">
      <formula1>0</formula1>
      <formula2>1</formula2>
    </dataValidation>
    <dataValidation type="list" allowBlank="1" showInputMessage="1" showErrorMessage="1" sqref="C5">
      <formula1>CaseNo3</formula1>
    </dataValidation>
    <dataValidation type="list" allowBlank="1" showInputMessage="1" showErrorMessage="1" sqref="C4">
      <formula1>Case</formula1>
    </dataValidation>
    <dataValidation type="decimal" operator="greaterThan" allowBlank="1" showInputMessage="1" showErrorMessage="1" sqref="D8:K11 C19:E19 C22:E22">
      <formula1>0</formula1>
    </dataValidation>
    <dataValidation type="list" allowBlank="1" showInputMessage="1" showErrorMessage="1" sqref="K5">
      <formula1>SeismicData</formula1>
    </dataValidation>
    <dataValidation type="whole" operator="greaterThan" allowBlank="1" showInputMessage="1" showErrorMessage="1" errorTitle="MinimumYear1960" error="Assessments older than 1960 are not accepted." sqref="K4">
      <formula1>1960</formula1>
    </dataValidation>
    <dataValidation type="whole" operator="greaterThan" allowBlank="1" showInputMessage="1" showErrorMessage="1" sqref="I5 C18:E18 C20:E21 C35:C36 C29:E30">
      <formula1>0</formula1>
    </dataValidation>
    <dataValidation type="list" allowBlank="1" showInputMessage="1" showErrorMessage="1" sqref="G2">
      <formula1>DiscoveryProspectLead</formula1>
    </dataValidation>
    <dataValidation type="list" allowBlank="1" showInputMessage="1" showErrorMessage="1" sqref="E3 G3 K2">
      <formula1>YesNo</formula1>
    </dataValidation>
    <dataValidation type="decimal" operator="greaterThan" allowBlank="1" showInputMessage="1" showErrorMessage="1" sqref="C25:E25">
      <formula1>0</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workbookViewId="0">
      <selection activeCell="C11" sqref="C11"/>
    </sheetView>
  </sheetViews>
  <sheetFormatPr defaultColWidth="11.42578125" defaultRowHeight="12.75" x14ac:dyDescent="0.2"/>
  <cols>
    <col min="1" max="1" width="26" style="170" customWidth="1"/>
    <col min="2" max="2" width="5.28515625" style="170" customWidth="1"/>
    <col min="3" max="3" width="30.85546875" style="170" customWidth="1"/>
    <col min="4" max="4" width="6.85546875" style="170" customWidth="1"/>
    <col min="5" max="5" width="29.140625" style="186" customWidth="1"/>
    <col min="6" max="6" width="5.28515625" style="170" customWidth="1"/>
    <col min="7" max="7" width="24.140625" style="170" customWidth="1"/>
    <col min="8" max="8" width="6" style="170" customWidth="1"/>
    <col min="9" max="9" width="18.140625" style="170" customWidth="1"/>
    <col min="10" max="10" width="5.5703125" style="170" customWidth="1"/>
    <col min="11" max="11" width="19.28515625" style="170" customWidth="1"/>
    <col min="12" max="12" width="5.85546875" style="187" customWidth="1"/>
    <col min="13" max="13" width="21" style="187" customWidth="1"/>
    <col min="14" max="14" width="6" style="188" customWidth="1"/>
    <col min="15" max="16384" width="11.42578125" style="170"/>
  </cols>
  <sheetData>
    <row r="1" spans="1:14" ht="37.5" customHeight="1" x14ac:dyDescent="0.2">
      <c r="A1" s="261" t="s">
        <v>129</v>
      </c>
      <c r="B1" s="262"/>
      <c r="C1" s="261" t="s">
        <v>130</v>
      </c>
      <c r="D1" s="262"/>
      <c r="E1" s="261" t="s">
        <v>131</v>
      </c>
      <c r="F1" s="262"/>
      <c r="G1" s="263" t="s">
        <v>419</v>
      </c>
      <c r="H1" s="264"/>
      <c r="I1" s="259" t="s">
        <v>420</v>
      </c>
      <c r="J1" s="260"/>
      <c r="K1" s="259" t="s">
        <v>421</v>
      </c>
      <c r="L1" s="260"/>
      <c r="M1" s="259" t="s">
        <v>422</v>
      </c>
      <c r="N1" s="260"/>
    </row>
    <row r="2" spans="1:14" x14ac:dyDescent="0.2">
      <c r="A2" s="199" t="s">
        <v>132</v>
      </c>
      <c r="B2" s="200" t="s">
        <v>133</v>
      </c>
      <c r="C2" s="199" t="s">
        <v>132</v>
      </c>
      <c r="D2" s="200" t="s">
        <v>133</v>
      </c>
      <c r="E2" s="199" t="s">
        <v>132</v>
      </c>
      <c r="F2" s="200" t="s">
        <v>133</v>
      </c>
      <c r="G2" s="199" t="s">
        <v>132</v>
      </c>
      <c r="H2" s="200" t="s">
        <v>133</v>
      </c>
      <c r="I2" s="196"/>
      <c r="J2" s="195"/>
      <c r="K2" s="195"/>
      <c r="L2" s="195"/>
      <c r="M2" s="195"/>
      <c r="N2" s="195"/>
    </row>
    <row r="3" spans="1:14" s="174" customFormat="1" x14ac:dyDescent="0.2">
      <c r="A3" s="201" t="s">
        <v>134</v>
      </c>
      <c r="B3" s="202">
        <v>2</v>
      </c>
      <c r="C3" s="203" t="s">
        <v>135</v>
      </c>
      <c r="D3" s="204">
        <v>2</v>
      </c>
      <c r="E3" s="205" t="s">
        <v>136</v>
      </c>
      <c r="F3" s="204">
        <v>2</v>
      </c>
      <c r="G3" s="206" t="s">
        <v>137</v>
      </c>
      <c r="H3" s="207">
        <v>1</v>
      </c>
      <c r="I3" s="173"/>
      <c r="J3" s="183"/>
      <c r="K3" s="172"/>
      <c r="L3" s="183"/>
      <c r="M3" s="191"/>
      <c r="N3" s="171"/>
    </row>
    <row r="4" spans="1:14" s="174" customFormat="1" x14ac:dyDescent="0.2">
      <c r="A4" s="201" t="s">
        <v>138</v>
      </c>
      <c r="B4" s="202">
        <v>2</v>
      </c>
      <c r="C4" s="208" t="s">
        <v>139</v>
      </c>
      <c r="D4" s="209">
        <v>3</v>
      </c>
      <c r="E4" s="208" t="s">
        <v>396</v>
      </c>
      <c r="F4" s="209">
        <v>3</v>
      </c>
      <c r="G4" s="210" t="s">
        <v>140</v>
      </c>
      <c r="H4" s="211">
        <v>2</v>
      </c>
      <c r="I4" s="175"/>
      <c r="J4" s="183"/>
      <c r="K4" s="176"/>
      <c r="L4" s="183"/>
      <c r="M4" s="192"/>
      <c r="N4" s="171"/>
    </row>
    <row r="5" spans="1:14" s="174" customFormat="1" x14ac:dyDescent="0.2">
      <c r="A5" s="212" t="s">
        <v>141</v>
      </c>
      <c r="B5" s="202">
        <v>3</v>
      </c>
      <c r="C5" s="213" t="s">
        <v>142</v>
      </c>
      <c r="D5" s="209">
        <v>4</v>
      </c>
      <c r="E5" s="208" t="s">
        <v>415</v>
      </c>
      <c r="F5" s="209">
        <v>3</v>
      </c>
      <c r="G5" s="214" t="s">
        <v>144</v>
      </c>
      <c r="H5" s="211">
        <v>3</v>
      </c>
      <c r="I5" s="175"/>
      <c r="J5" s="183"/>
      <c r="K5" s="176"/>
      <c r="L5" s="183"/>
      <c r="M5" s="192"/>
      <c r="N5" s="171"/>
    </row>
    <row r="6" spans="1:14" s="174" customFormat="1" x14ac:dyDescent="0.2">
      <c r="A6" s="212" t="s">
        <v>145</v>
      </c>
      <c r="B6" s="202">
        <v>3</v>
      </c>
      <c r="C6" s="213" t="s">
        <v>146</v>
      </c>
      <c r="D6" s="209">
        <v>4</v>
      </c>
      <c r="E6" s="208" t="s">
        <v>143</v>
      </c>
      <c r="F6" s="209">
        <v>3</v>
      </c>
      <c r="G6" s="215" t="s">
        <v>148</v>
      </c>
      <c r="H6" s="211">
        <v>3</v>
      </c>
      <c r="I6" s="175"/>
      <c r="J6" s="183"/>
      <c r="K6" s="176"/>
      <c r="L6" s="183"/>
      <c r="M6" s="192"/>
      <c r="N6" s="171"/>
    </row>
    <row r="7" spans="1:14" s="174" customFormat="1" x14ac:dyDescent="0.2">
      <c r="A7" s="201" t="s">
        <v>149</v>
      </c>
      <c r="B7" s="202">
        <v>2</v>
      </c>
      <c r="C7" s="213" t="s">
        <v>150</v>
      </c>
      <c r="D7" s="209">
        <v>4</v>
      </c>
      <c r="E7" s="208" t="s">
        <v>147</v>
      </c>
      <c r="F7" s="209">
        <v>3</v>
      </c>
      <c r="G7" s="215" t="s">
        <v>152</v>
      </c>
      <c r="H7" s="211">
        <v>3</v>
      </c>
      <c r="I7" s="175"/>
      <c r="J7" s="183"/>
      <c r="K7" s="176"/>
      <c r="L7" s="183"/>
      <c r="M7" s="192"/>
      <c r="N7" s="171"/>
    </row>
    <row r="8" spans="1:14" s="174" customFormat="1" x14ac:dyDescent="0.2">
      <c r="A8" s="212" t="s">
        <v>405</v>
      </c>
      <c r="B8" s="202">
        <v>3</v>
      </c>
      <c r="C8" s="208" t="s">
        <v>153</v>
      </c>
      <c r="D8" s="209">
        <v>3</v>
      </c>
      <c r="E8" s="208" t="s">
        <v>151</v>
      </c>
      <c r="F8" s="209">
        <v>3</v>
      </c>
      <c r="G8" s="210" t="s">
        <v>155</v>
      </c>
      <c r="H8" s="211">
        <v>2</v>
      </c>
      <c r="I8" s="175"/>
      <c r="J8" s="183"/>
      <c r="K8" s="172"/>
      <c r="L8" s="183"/>
      <c r="M8" s="192"/>
      <c r="N8" s="171"/>
    </row>
    <row r="9" spans="1:14" s="174" customFormat="1" x14ac:dyDescent="0.2">
      <c r="A9" s="212" t="s">
        <v>156</v>
      </c>
      <c r="B9" s="202">
        <v>3</v>
      </c>
      <c r="C9" s="208" t="s">
        <v>157</v>
      </c>
      <c r="D9" s="209">
        <v>3</v>
      </c>
      <c r="E9" s="208" t="s">
        <v>154</v>
      </c>
      <c r="F9" s="209">
        <v>3</v>
      </c>
      <c r="G9" s="215" t="s">
        <v>158</v>
      </c>
      <c r="H9" s="211">
        <v>3</v>
      </c>
      <c r="J9" s="183"/>
      <c r="K9" s="198" t="s">
        <v>423</v>
      </c>
      <c r="L9" s="183"/>
      <c r="M9" s="192"/>
      <c r="N9" s="171"/>
    </row>
    <row r="10" spans="1:14" s="174" customFormat="1" x14ac:dyDescent="0.2">
      <c r="A10" s="212" t="s">
        <v>159</v>
      </c>
      <c r="B10" s="202">
        <v>3</v>
      </c>
      <c r="C10" s="213" t="s">
        <v>160</v>
      </c>
      <c r="D10" s="209">
        <v>4</v>
      </c>
      <c r="E10" s="208" t="s">
        <v>397</v>
      </c>
      <c r="F10" s="209">
        <v>3</v>
      </c>
      <c r="G10" s="215" t="s">
        <v>162</v>
      </c>
      <c r="H10" s="211">
        <v>3</v>
      </c>
      <c r="I10" s="175"/>
      <c r="J10" s="193"/>
      <c r="K10" s="176"/>
      <c r="L10" s="183"/>
      <c r="M10" s="191"/>
      <c r="N10" s="171"/>
    </row>
    <row r="11" spans="1:14" s="174" customFormat="1" x14ac:dyDescent="0.2">
      <c r="A11" s="201" t="s">
        <v>163</v>
      </c>
      <c r="B11" s="202">
        <v>2</v>
      </c>
      <c r="C11" s="213" t="s">
        <v>164</v>
      </c>
      <c r="D11" s="209">
        <v>4</v>
      </c>
      <c r="E11" s="208" t="s">
        <v>409</v>
      </c>
      <c r="F11" s="209">
        <v>3</v>
      </c>
      <c r="G11" s="216" t="s">
        <v>166</v>
      </c>
      <c r="H11" s="211">
        <v>2</v>
      </c>
      <c r="I11" s="175"/>
      <c r="J11" s="183"/>
      <c r="K11" s="176"/>
      <c r="L11" s="183"/>
      <c r="M11" s="192"/>
      <c r="N11" s="171"/>
    </row>
    <row r="12" spans="1:14" s="174" customFormat="1" x14ac:dyDescent="0.2">
      <c r="A12" s="212" t="s">
        <v>167</v>
      </c>
      <c r="B12" s="202">
        <v>3</v>
      </c>
      <c r="C12" s="208" t="s">
        <v>168</v>
      </c>
      <c r="D12" s="209">
        <v>3</v>
      </c>
      <c r="E12" s="208" t="s">
        <v>161</v>
      </c>
      <c r="F12" s="209">
        <v>3</v>
      </c>
      <c r="G12" s="214" t="s">
        <v>170</v>
      </c>
      <c r="H12" s="211">
        <v>3</v>
      </c>
      <c r="I12" s="175"/>
      <c r="J12" s="183"/>
      <c r="K12" s="172"/>
      <c r="L12" s="183"/>
      <c r="M12" s="192"/>
      <c r="N12" s="171"/>
    </row>
    <row r="13" spans="1:14" s="174" customFormat="1" x14ac:dyDescent="0.2">
      <c r="A13" s="217" t="s">
        <v>171</v>
      </c>
      <c r="B13" s="202">
        <v>4</v>
      </c>
      <c r="C13" s="213" t="s">
        <v>172</v>
      </c>
      <c r="D13" s="209">
        <v>4</v>
      </c>
      <c r="E13" s="208" t="s">
        <v>165</v>
      </c>
      <c r="F13" s="209">
        <v>3</v>
      </c>
      <c r="G13" s="215" t="s">
        <v>173</v>
      </c>
      <c r="H13" s="211">
        <v>3</v>
      </c>
      <c r="I13" s="197"/>
      <c r="J13" s="183"/>
      <c r="K13" s="176"/>
      <c r="L13" s="183"/>
      <c r="M13" s="192"/>
      <c r="N13" s="171"/>
    </row>
    <row r="14" spans="1:14" s="174" customFormat="1" x14ac:dyDescent="0.2">
      <c r="A14" s="212" t="s">
        <v>174</v>
      </c>
      <c r="B14" s="202">
        <v>3</v>
      </c>
      <c r="C14" s="208" t="s">
        <v>175</v>
      </c>
      <c r="D14" s="209">
        <v>3</v>
      </c>
      <c r="E14" s="208" t="s">
        <v>169</v>
      </c>
      <c r="F14" s="209">
        <v>3</v>
      </c>
      <c r="G14" s="218" t="s">
        <v>176</v>
      </c>
      <c r="H14" s="219">
        <v>1</v>
      </c>
      <c r="I14" s="175"/>
      <c r="J14" s="183"/>
      <c r="K14" s="176"/>
      <c r="L14" s="183"/>
      <c r="M14" s="191"/>
      <c r="N14" s="171"/>
    </row>
    <row r="15" spans="1:14" s="174" customFormat="1" x14ac:dyDescent="0.2">
      <c r="A15" s="201" t="s">
        <v>177</v>
      </c>
      <c r="B15" s="202">
        <v>2</v>
      </c>
      <c r="C15" s="208" t="s">
        <v>178</v>
      </c>
      <c r="D15" s="209">
        <v>3</v>
      </c>
      <c r="E15" s="220" t="s">
        <v>398</v>
      </c>
      <c r="F15" s="209">
        <v>2</v>
      </c>
      <c r="G15" s="210" t="s">
        <v>179</v>
      </c>
      <c r="H15" s="211">
        <v>2</v>
      </c>
      <c r="I15" s="175"/>
      <c r="J15" s="183"/>
      <c r="K15" s="176"/>
      <c r="L15" s="183"/>
      <c r="M15" s="192"/>
      <c r="N15" s="171"/>
    </row>
    <row r="16" spans="1:14" s="174" customFormat="1" x14ac:dyDescent="0.2">
      <c r="A16" s="212" t="s">
        <v>180</v>
      </c>
      <c r="B16" s="202">
        <v>3</v>
      </c>
      <c r="C16" s="208" t="s">
        <v>181</v>
      </c>
      <c r="D16" s="209">
        <v>3</v>
      </c>
      <c r="E16" s="208" t="s">
        <v>393</v>
      </c>
      <c r="F16" s="209">
        <v>3</v>
      </c>
      <c r="G16" s="215" t="s">
        <v>183</v>
      </c>
      <c r="H16" s="211">
        <v>3</v>
      </c>
      <c r="I16" s="173"/>
      <c r="J16" s="183"/>
      <c r="K16" s="172"/>
      <c r="L16" s="183"/>
      <c r="M16" s="192"/>
      <c r="N16" s="171"/>
    </row>
    <row r="17" spans="1:14" s="174" customFormat="1" x14ac:dyDescent="0.2">
      <c r="A17" s="212" t="s">
        <v>184</v>
      </c>
      <c r="B17" s="202">
        <v>3</v>
      </c>
      <c r="C17" s="220" t="s">
        <v>185</v>
      </c>
      <c r="D17" s="209">
        <v>3</v>
      </c>
      <c r="E17" s="208" t="s">
        <v>394</v>
      </c>
      <c r="F17" s="209">
        <v>3</v>
      </c>
      <c r="G17" s="216" t="s">
        <v>187</v>
      </c>
      <c r="H17" s="211">
        <v>2</v>
      </c>
      <c r="I17" s="175"/>
      <c r="J17" s="183"/>
      <c r="K17" s="176"/>
      <c r="L17" s="183"/>
      <c r="M17" s="192"/>
      <c r="N17" s="171"/>
    </row>
    <row r="18" spans="1:14" s="174" customFormat="1" x14ac:dyDescent="0.2">
      <c r="A18" s="212" t="s">
        <v>406</v>
      </c>
      <c r="B18" s="202">
        <v>3</v>
      </c>
      <c r="C18" s="208" t="s">
        <v>386</v>
      </c>
      <c r="D18" s="209">
        <v>3</v>
      </c>
      <c r="E18" s="208" t="s">
        <v>182</v>
      </c>
      <c r="F18" s="209">
        <v>3</v>
      </c>
      <c r="G18" s="215" t="s">
        <v>188</v>
      </c>
      <c r="H18" s="211">
        <v>3</v>
      </c>
      <c r="I18" s="175"/>
      <c r="J18" s="183"/>
      <c r="K18" s="172"/>
      <c r="L18" s="183"/>
      <c r="M18" s="191"/>
      <c r="N18" s="171"/>
    </row>
    <row r="19" spans="1:14" s="174" customFormat="1" x14ac:dyDescent="0.2">
      <c r="A19" s="212" t="s">
        <v>389</v>
      </c>
      <c r="B19" s="202">
        <v>3</v>
      </c>
      <c r="C19" s="213" t="s">
        <v>189</v>
      </c>
      <c r="D19" s="209">
        <v>4</v>
      </c>
      <c r="E19" s="220" t="s">
        <v>186</v>
      </c>
      <c r="F19" s="209">
        <v>2</v>
      </c>
      <c r="G19" s="216" t="s">
        <v>191</v>
      </c>
      <c r="H19" s="211">
        <v>2</v>
      </c>
      <c r="I19" s="175"/>
      <c r="J19" s="183"/>
      <c r="K19" s="176"/>
      <c r="L19" s="183"/>
      <c r="M19" s="192"/>
      <c r="N19" s="171"/>
    </row>
    <row r="20" spans="1:14" s="174" customFormat="1" x14ac:dyDescent="0.2">
      <c r="A20" s="212" t="s">
        <v>408</v>
      </c>
      <c r="B20" s="202">
        <v>3</v>
      </c>
      <c r="C20" s="208" t="s">
        <v>193</v>
      </c>
      <c r="D20" s="209">
        <v>3</v>
      </c>
      <c r="E20" s="220" t="s">
        <v>400</v>
      </c>
      <c r="F20" s="209">
        <v>2</v>
      </c>
      <c r="G20" s="215" t="s">
        <v>195</v>
      </c>
      <c r="H20" s="211">
        <v>3</v>
      </c>
      <c r="I20" s="175"/>
      <c r="J20" s="183"/>
      <c r="K20" s="176"/>
      <c r="L20" s="183"/>
      <c r="M20" s="192"/>
      <c r="N20" s="171"/>
    </row>
    <row r="21" spans="1:14" s="174" customFormat="1" x14ac:dyDescent="0.2">
      <c r="A21" s="212" t="s">
        <v>407</v>
      </c>
      <c r="B21" s="202">
        <v>3</v>
      </c>
      <c r="C21" s="208" t="s">
        <v>197</v>
      </c>
      <c r="D21" s="209">
        <v>3</v>
      </c>
      <c r="E21" s="220" t="s">
        <v>410</v>
      </c>
      <c r="F21" s="209">
        <v>2</v>
      </c>
      <c r="G21" s="210" t="s">
        <v>199</v>
      </c>
      <c r="H21" s="211">
        <v>2</v>
      </c>
      <c r="I21" s="175"/>
      <c r="J21" s="183"/>
      <c r="K21" s="172"/>
      <c r="L21" s="183"/>
      <c r="M21" s="192"/>
      <c r="N21" s="171"/>
    </row>
    <row r="22" spans="1:14" s="174" customFormat="1" x14ac:dyDescent="0.2">
      <c r="A22" s="212" t="s">
        <v>192</v>
      </c>
      <c r="B22" s="202">
        <v>3</v>
      </c>
      <c r="C22" s="208" t="s">
        <v>201</v>
      </c>
      <c r="D22" s="209">
        <v>3</v>
      </c>
      <c r="E22" s="220" t="s">
        <v>190</v>
      </c>
      <c r="F22" s="209">
        <v>2</v>
      </c>
      <c r="G22" s="215" t="s">
        <v>203</v>
      </c>
      <c r="H22" s="211">
        <v>3</v>
      </c>
      <c r="I22" s="173"/>
      <c r="J22" s="183"/>
      <c r="K22" s="176"/>
      <c r="L22" s="183"/>
      <c r="M22" s="191"/>
      <c r="N22" s="171"/>
    </row>
    <row r="23" spans="1:14" s="174" customFormat="1" x14ac:dyDescent="0.2">
      <c r="A23" s="201" t="s">
        <v>196</v>
      </c>
      <c r="B23" s="202">
        <v>2</v>
      </c>
      <c r="C23" s="213" t="s">
        <v>204</v>
      </c>
      <c r="D23" s="209">
        <v>4</v>
      </c>
      <c r="E23" s="208" t="s">
        <v>194</v>
      </c>
      <c r="F23" s="209">
        <v>3</v>
      </c>
      <c r="G23" s="216" t="s">
        <v>206</v>
      </c>
      <c r="H23" s="211">
        <v>2</v>
      </c>
      <c r="I23" s="173"/>
      <c r="J23" s="183"/>
      <c r="K23" s="176"/>
      <c r="L23" s="183"/>
      <c r="M23" s="192"/>
      <c r="N23" s="171"/>
    </row>
    <row r="24" spans="1:14" s="174" customFormat="1" x14ac:dyDescent="0.2">
      <c r="A24" s="212" t="s">
        <v>200</v>
      </c>
      <c r="B24" s="202">
        <v>3</v>
      </c>
      <c r="C24" s="213" t="s">
        <v>208</v>
      </c>
      <c r="D24" s="209">
        <v>4</v>
      </c>
      <c r="E24" s="208" t="s">
        <v>411</v>
      </c>
      <c r="F24" s="209">
        <v>3</v>
      </c>
      <c r="G24" s="215" t="s">
        <v>210</v>
      </c>
      <c r="H24" s="211">
        <v>3</v>
      </c>
      <c r="I24" s="173"/>
      <c r="J24" s="183"/>
      <c r="K24" s="172"/>
      <c r="L24" s="183"/>
      <c r="M24" s="192"/>
      <c r="N24" s="171"/>
    </row>
    <row r="25" spans="1:14" s="174" customFormat="1" x14ac:dyDescent="0.2">
      <c r="A25" s="212" t="s">
        <v>385</v>
      </c>
      <c r="B25" s="202">
        <v>3</v>
      </c>
      <c r="C25" s="213" t="s">
        <v>212</v>
      </c>
      <c r="D25" s="209">
        <v>4</v>
      </c>
      <c r="E25" s="208" t="s">
        <v>198</v>
      </c>
      <c r="F25" s="209">
        <v>3</v>
      </c>
      <c r="G25" s="216" t="s">
        <v>214</v>
      </c>
      <c r="H25" s="211">
        <v>2</v>
      </c>
      <c r="I25" s="175"/>
      <c r="J25" s="183"/>
      <c r="K25" s="176"/>
      <c r="L25" s="183"/>
      <c r="M25" s="192"/>
      <c r="N25" s="171"/>
    </row>
    <row r="26" spans="1:14" s="174" customFormat="1" x14ac:dyDescent="0.2">
      <c r="A26" s="212" t="s">
        <v>207</v>
      </c>
      <c r="B26" s="202">
        <v>3</v>
      </c>
      <c r="C26" s="213" t="s">
        <v>401</v>
      </c>
      <c r="D26" s="209">
        <v>4</v>
      </c>
      <c r="E26" s="208" t="s">
        <v>202</v>
      </c>
      <c r="F26" s="209">
        <v>3</v>
      </c>
      <c r="G26" s="215" t="s">
        <v>216</v>
      </c>
      <c r="H26" s="211">
        <v>3</v>
      </c>
      <c r="I26" s="175"/>
      <c r="J26" s="183"/>
      <c r="K26" s="176"/>
      <c r="L26" s="183"/>
      <c r="M26" s="192"/>
      <c r="N26" s="171"/>
    </row>
    <row r="27" spans="1:14" s="174" customFormat="1" x14ac:dyDescent="0.2">
      <c r="A27" s="212" t="s">
        <v>211</v>
      </c>
      <c r="B27" s="202">
        <v>3</v>
      </c>
      <c r="C27" s="213" t="s">
        <v>218</v>
      </c>
      <c r="D27" s="209">
        <v>4</v>
      </c>
      <c r="E27" s="208" t="s">
        <v>205</v>
      </c>
      <c r="F27" s="209">
        <v>3</v>
      </c>
      <c r="G27" s="215" t="s">
        <v>220</v>
      </c>
      <c r="H27" s="211">
        <v>3</v>
      </c>
      <c r="I27" s="175"/>
      <c r="J27" s="183"/>
      <c r="K27" s="176"/>
      <c r="L27" s="183"/>
      <c r="M27" s="192"/>
      <c r="N27" s="171"/>
    </row>
    <row r="28" spans="1:14" s="174" customFormat="1" x14ac:dyDescent="0.2">
      <c r="A28" s="212" t="s">
        <v>215</v>
      </c>
      <c r="B28" s="202">
        <v>3</v>
      </c>
      <c r="C28" s="213" t="s">
        <v>222</v>
      </c>
      <c r="D28" s="209">
        <v>4</v>
      </c>
      <c r="E28" s="220" t="s">
        <v>209</v>
      </c>
      <c r="F28" s="209">
        <v>2</v>
      </c>
      <c r="G28" s="218" t="s">
        <v>224</v>
      </c>
      <c r="H28" s="211">
        <v>1</v>
      </c>
      <c r="I28" s="173"/>
      <c r="J28" s="183"/>
      <c r="K28" s="172"/>
      <c r="L28" s="183"/>
      <c r="M28" s="191"/>
      <c r="N28" s="171"/>
    </row>
    <row r="29" spans="1:14" s="174" customFormat="1" x14ac:dyDescent="0.2">
      <c r="A29" s="212" t="s">
        <v>217</v>
      </c>
      <c r="B29" s="202">
        <v>3</v>
      </c>
      <c r="C29" s="213" t="s">
        <v>387</v>
      </c>
      <c r="D29" s="209">
        <v>4</v>
      </c>
      <c r="E29" s="220" t="s">
        <v>213</v>
      </c>
      <c r="F29" s="209">
        <v>2</v>
      </c>
      <c r="G29" s="216" t="s">
        <v>227</v>
      </c>
      <c r="H29" s="211">
        <v>2</v>
      </c>
      <c r="I29" s="175"/>
      <c r="J29" s="183"/>
      <c r="K29" s="176"/>
      <c r="L29" s="183"/>
      <c r="M29" s="191"/>
      <c r="N29" s="171"/>
    </row>
    <row r="30" spans="1:14" s="174" customFormat="1" x14ac:dyDescent="0.2">
      <c r="A30" s="212" t="s">
        <v>221</v>
      </c>
      <c r="B30" s="202">
        <v>3</v>
      </c>
      <c r="C30" s="213" t="s">
        <v>229</v>
      </c>
      <c r="D30" s="221">
        <v>4</v>
      </c>
      <c r="E30" s="220" t="s">
        <v>395</v>
      </c>
      <c r="F30" s="209">
        <v>2</v>
      </c>
      <c r="G30" s="215" t="s">
        <v>231</v>
      </c>
      <c r="H30" s="211">
        <v>3</v>
      </c>
      <c r="I30" s="175"/>
      <c r="J30" s="183"/>
      <c r="K30" s="176"/>
      <c r="L30" s="183"/>
      <c r="M30" s="192"/>
      <c r="N30" s="171"/>
    </row>
    <row r="31" spans="1:14" s="174" customFormat="1" x14ac:dyDescent="0.2">
      <c r="A31" s="212" t="s">
        <v>225</v>
      </c>
      <c r="B31" s="202">
        <v>3</v>
      </c>
      <c r="C31" s="208" t="s">
        <v>233</v>
      </c>
      <c r="D31" s="209">
        <v>3</v>
      </c>
      <c r="E31" s="208" t="s">
        <v>219</v>
      </c>
      <c r="F31" s="209">
        <v>3</v>
      </c>
      <c r="G31" s="214" t="s">
        <v>234</v>
      </c>
      <c r="H31" s="211">
        <v>3</v>
      </c>
      <c r="I31" s="175"/>
      <c r="J31" s="183"/>
      <c r="K31" s="176"/>
      <c r="L31" s="183"/>
      <c r="M31" s="192"/>
      <c r="N31" s="171"/>
    </row>
    <row r="32" spans="1:14" s="174" customFormat="1" x14ac:dyDescent="0.2">
      <c r="A32" s="201" t="s">
        <v>228</v>
      </c>
      <c r="B32" s="202">
        <v>2</v>
      </c>
      <c r="C32" s="208" t="s">
        <v>404</v>
      </c>
      <c r="D32" s="209">
        <v>3</v>
      </c>
      <c r="E32" s="220" t="s">
        <v>223</v>
      </c>
      <c r="F32" s="209">
        <v>2</v>
      </c>
      <c r="G32" s="215" t="s">
        <v>237</v>
      </c>
      <c r="H32" s="211">
        <v>3</v>
      </c>
      <c r="I32" s="175"/>
      <c r="J32" s="183"/>
      <c r="K32" s="180"/>
      <c r="L32" s="180"/>
      <c r="M32" s="191"/>
      <c r="N32" s="171"/>
    </row>
    <row r="33" spans="1:14" s="174" customFormat="1" x14ac:dyDescent="0.2">
      <c r="A33" s="212" t="s">
        <v>232</v>
      </c>
      <c r="B33" s="202">
        <v>3</v>
      </c>
      <c r="C33" s="220" t="s">
        <v>239</v>
      </c>
      <c r="D33" s="209">
        <v>2</v>
      </c>
      <c r="E33" s="220" t="s">
        <v>226</v>
      </c>
      <c r="F33" s="209">
        <v>2</v>
      </c>
      <c r="G33" s="215" t="s">
        <v>241</v>
      </c>
      <c r="H33" s="211">
        <v>3</v>
      </c>
      <c r="I33" s="173"/>
      <c r="J33" s="183"/>
      <c r="K33" s="180"/>
      <c r="L33" s="180"/>
      <c r="M33" s="192"/>
      <c r="N33" s="171"/>
    </row>
    <row r="34" spans="1:14" s="174" customFormat="1" x14ac:dyDescent="0.2">
      <c r="A34" s="212" t="s">
        <v>235</v>
      </c>
      <c r="B34" s="202">
        <v>3</v>
      </c>
      <c r="C34" s="208" t="s">
        <v>243</v>
      </c>
      <c r="D34" s="209">
        <v>3</v>
      </c>
      <c r="E34" s="208" t="s">
        <v>230</v>
      </c>
      <c r="F34" s="209">
        <v>3</v>
      </c>
      <c r="G34" s="216" t="s">
        <v>245</v>
      </c>
      <c r="H34" s="211">
        <v>2</v>
      </c>
      <c r="I34" s="175"/>
      <c r="J34" s="183"/>
      <c r="K34" s="180"/>
      <c r="L34" s="180"/>
      <c r="M34" s="192"/>
      <c r="N34" s="171"/>
    </row>
    <row r="35" spans="1:14" s="174" customFormat="1" ht="15.75" x14ac:dyDescent="0.2">
      <c r="A35" s="212" t="s">
        <v>238</v>
      </c>
      <c r="B35" s="202">
        <v>3</v>
      </c>
      <c r="C35" s="208" t="s">
        <v>247</v>
      </c>
      <c r="D35" s="209">
        <v>3</v>
      </c>
      <c r="E35" s="208" t="s">
        <v>392</v>
      </c>
      <c r="F35" s="209">
        <v>3</v>
      </c>
      <c r="G35" s="215" t="s">
        <v>248</v>
      </c>
      <c r="H35" s="211">
        <v>3</v>
      </c>
      <c r="I35" s="173"/>
      <c r="J35" s="183"/>
      <c r="K35" s="176"/>
      <c r="L35" s="181"/>
      <c r="M35" s="192"/>
      <c r="N35" s="171"/>
    </row>
    <row r="36" spans="1:14" s="174" customFormat="1" x14ac:dyDescent="0.2">
      <c r="A36" s="212" t="s">
        <v>242</v>
      </c>
      <c r="B36" s="202">
        <v>3</v>
      </c>
      <c r="C36" s="220" t="s">
        <v>250</v>
      </c>
      <c r="D36" s="209">
        <v>2</v>
      </c>
      <c r="E36" s="220" t="s">
        <v>236</v>
      </c>
      <c r="F36" s="209">
        <v>2</v>
      </c>
      <c r="G36" s="215" t="s">
        <v>252</v>
      </c>
      <c r="H36" s="211">
        <v>3</v>
      </c>
      <c r="I36" s="175"/>
      <c r="J36" s="183"/>
      <c r="K36" s="180"/>
      <c r="L36" s="180"/>
      <c r="M36" s="192"/>
      <c r="N36" s="171"/>
    </row>
    <row r="37" spans="1:14" s="174" customFormat="1" x14ac:dyDescent="0.2">
      <c r="A37" s="212" t="s">
        <v>246</v>
      </c>
      <c r="B37" s="202">
        <v>3</v>
      </c>
      <c r="C37" s="220" t="s">
        <v>254</v>
      </c>
      <c r="D37" s="209">
        <v>2</v>
      </c>
      <c r="E37" s="208" t="s">
        <v>412</v>
      </c>
      <c r="F37" s="209">
        <v>3</v>
      </c>
      <c r="G37" s="214" t="s">
        <v>256</v>
      </c>
      <c r="H37" s="211">
        <v>3</v>
      </c>
      <c r="I37" s="175"/>
      <c r="J37" s="183"/>
      <c r="K37" s="180"/>
      <c r="L37" s="180"/>
      <c r="M37" s="191"/>
      <c r="N37" s="171"/>
    </row>
    <row r="38" spans="1:14" s="174" customFormat="1" x14ac:dyDescent="0.2">
      <c r="A38" s="212" t="s">
        <v>249</v>
      </c>
      <c r="B38" s="202">
        <v>3</v>
      </c>
      <c r="C38" s="220" t="s">
        <v>388</v>
      </c>
      <c r="D38" s="209">
        <v>2</v>
      </c>
      <c r="E38" s="220" t="s">
        <v>240</v>
      </c>
      <c r="F38" s="209">
        <v>2</v>
      </c>
      <c r="G38" s="216" t="s">
        <v>259</v>
      </c>
      <c r="H38" s="211">
        <v>2</v>
      </c>
      <c r="I38" s="175"/>
      <c r="J38" s="183"/>
      <c r="K38" s="180"/>
      <c r="L38" s="180"/>
      <c r="M38" s="192"/>
      <c r="N38" s="171"/>
    </row>
    <row r="39" spans="1:14" s="174" customFormat="1" x14ac:dyDescent="0.2">
      <c r="A39" s="201" t="s">
        <v>253</v>
      </c>
      <c r="B39" s="202">
        <v>2</v>
      </c>
      <c r="C39" s="220" t="s">
        <v>261</v>
      </c>
      <c r="D39" s="209">
        <v>2</v>
      </c>
      <c r="E39" s="220" t="s">
        <v>244</v>
      </c>
      <c r="F39" s="209">
        <v>2</v>
      </c>
      <c r="G39" s="215" t="s">
        <v>262</v>
      </c>
      <c r="H39" s="211">
        <v>3</v>
      </c>
      <c r="I39" s="175"/>
      <c r="J39" s="183"/>
      <c r="K39" s="180"/>
      <c r="L39" s="182"/>
      <c r="M39" s="191"/>
      <c r="N39" s="171"/>
    </row>
    <row r="40" spans="1:14" s="174" customFormat="1" x14ac:dyDescent="0.2">
      <c r="A40" s="212" t="s">
        <v>257</v>
      </c>
      <c r="B40" s="202">
        <v>3</v>
      </c>
      <c r="C40" s="220" t="s">
        <v>264</v>
      </c>
      <c r="D40" s="209">
        <v>2</v>
      </c>
      <c r="E40" s="220" t="s">
        <v>403</v>
      </c>
      <c r="F40" s="209">
        <v>2</v>
      </c>
      <c r="G40" s="215" t="s">
        <v>266</v>
      </c>
      <c r="H40" s="211">
        <v>3</v>
      </c>
      <c r="I40" s="175"/>
      <c r="J40" s="183"/>
      <c r="K40" s="180"/>
      <c r="L40" s="182"/>
      <c r="M40" s="180"/>
      <c r="N40" s="171"/>
    </row>
    <row r="41" spans="1:14" s="174" customFormat="1" x14ac:dyDescent="0.2">
      <c r="A41" s="212" t="s">
        <v>260</v>
      </c>
      <c r="B41" s="202">
        <v>3</v>
      </c>
      <c r="C41" s="208" t="s">
        <v>268</v>
      </c>
      <c r="D41" s="209">
        <v>3</v>
      </c>
      <c r="E41" s="220" t="s">
        <v>251</v>
      </c>
      <c r="F41" s="209">
        <v>2</v>
      </c>
      <c r="G41" s="218" t="s">
        <v>270</v>
      </c>
      <c r="H41" s="211">
        <v>1</v>
      </c>
      <c r="I41" s="175"/>
      <c r="J41" s="183"/>
      <c r="K41" s="180"/>
      <c r="L41" s="182"/>
      <c r="M41" s="192"/>
      <c r="N41" s="171"/>
    </row>
    <row r="42" spans="1:14" s="174" customFormat="1" x14ac:dyDescent="0.2">
      <c r="A42" s="212" t="s">
        <v>263</v>
      </c>
      <c r="B42" s="202">
        <v>3</v>
      </c>
      <c r="C42" s="213" t="s">
        <v>272</v>
      </c>
      <c r="D42" s="209">
        <v>4</v>
      </c>
      <c r="E42" s="220" t="s">
        <v>255</v>
      </c>
      <c r="F42" s="209">
        <v>2</v>
      </c>
      <c r="G42" s="216" t="s">
        <v>140</v>
      </c>
      <c r="H42" s="211">
        <v>2</v>
      </c>
      <c r="I42" s="175"/>
      <c r="J42" s="183"/>
      <c r="K42" s="180"/>
      <c r="L42" s="180"/>
      <c r="M42" s="180"/>
      <c r="N42" s="171"/>
    </row>
    <row r="43" spans="1:14" s="174" customFormat="1" x14ac:dyDescent="0.2">
      <c r="A43" s="212" t="s">
        <v>267</v>
      </c>
      <c r="B43" s="202">
        <v>3</v>
      </c>
      <c r="C43" s="213" t="s">
        <v>275</v>
      </c>
      <c r="D43" s="221">
        <v>4</v>
      </c>
      <c r="E43" s="220" t="s">
        <v>258</v>
      </c>
      <c r="F43" s="209">
        <v>2</v>
      </c>
      <c r="G43" s="215" t="s">
        <v>276</v>
      </c>
      <c r="H43" s="211">
        <v>3</v>
      </c>
      <c r="I43" s="177"/>
      <c r="J43" s="183"/>
      <c r="K43" s="180"/>
      <c r="L43" s="182"/>
      <c r="M43" s="180"/>
      <c r="N43" s="171"/>
    </row>
    <row r="44" spans="1:14" s="174" customFormat="1" x14ac:dyDescent="0.2">
      <c r="A44" s="212" t="s">
        <v>271</v>
      </c>
      <c r="B44" s="202">
        <v>3</v>
      </c>
      <c r="C44" s="213" t="s">
        <v>278</v>
      </c>
      <c r="D44" s="221">
        <v>4</v>
      </c>
      <c r="E44" s="208" t="s">
        <v>391</v>
      </c>
      <c r="F44" s="209">
        <v>3</v>
      </c>
      <c r="G44" s="215" t="s">
        <v>279</v>
      </c>
      <c r="H44" s="211">
        <v>3</v>
      </c>
      <c r="I44" s="175"/>
      <c r="J44" s="183"/>
      <c r="K44" s="180"/>
      <c r="L44" s="182"/>
      <c r="M44" s="180"/>
      <c r="N44" s="171"/>
    </row>
    <row r="45" spans="1:14" s="174" customFormat="1" x14ac:dyDescent="0.2">
      <c r="A45" s="201" t="s">
        <v>274</v>
      </c>
      <c r="B45" s="202">
        <v>2</v>
      </c>
      <c r="C45" s="208" t="s">
        <v>390</v>
      </c>
      <c r="D45" s="221">
        <v>3</v>
      </c>
      <c r="E45" s="220" t="s">
        <v>265</v>
      </c>
      <c r="F45" s="209">
        <v>2</v>
      </c>
      <c r="G45" s="210" t="s">
        <v>155</v>
      </c>
      <c r="H45" s="211">
        <v>2</v>
      </c>
      <c r="I45" s="175"/>
      <c r="J45" s="183"/>
      <c r="K45" s="180"/>
      <c r="L45" s="182"/>
      <c r="M45" s="180"/>
      <c r="N45" s="171"/>
    </row>
    <row r="46" spans="1:14" s="174" customFormat="1" x14ac:dyDescent="0.2">
      <c r="A46" s="212" t="s">
        <v>277</v>
      </c>
      <c r="B46" s="202">
        <v>3</v>
      </c>
      <c r="C46" s="208" t="s">
        <v>282</v>
      </c>
      <c r="D46" s="221">
        <v>3</v>
      </c>
      <c r="E46" s="208" t="s">
        <v>269</v>
      </c>
      <c r="F46" s="209">
        <v>3</v>
      </c>
      <c r="G46" s="214" t="s">
        <v>283</v>
      </c>
      <c r="H46" s="211">
        <v>3</v>
      </c>
      <c r="I46" s="175"/>
      <c r="J46" s="183"/>
      <c r="K46" s="180"/>
      <c r="L46" s="182"/>
      <c r="M46" s="180"/>
      <c r="N46" s="171"/>
    </row>
    <row r="47" spans="1:14" s="174" customFormat="1" x14ac:dyDescent="0.2">
      <c r="A47" s="212" t="s">
        <v>280</v>
      </c>
      <c r="B47" s="202">
        <v>3</v>
      </c>
      <c r="C47" s="208" t="s">
        <v>285</v>
      </c>
      <c r="D47" s="221">
        <v>3</v>
      </c>
      <c r="E47" s="222" t="s">
        <v>273</v>
      </c>
      <c r="F47" s="223">
        <v>2</v>
      </c>
      <c r="G47" s="215" t="s">
        <v>286</v>
      </c>
      <c r="H47" s="211">
        <v>3</v>
      </c>
      <c r="I47" s="175"/>
      <c r="J47" s="183"/>
      <c r="K47" s="180"/>
      <c r="L47" s="182"/>
      <c r="M47" s="180"/>
      <c r="N47" s="171"/>
    </row>
    <row r="48" spans="1:14" s="174" customFormat="1" x14ac:dyDescent="0.2">
      <c r="A48" s="212" t="s">
        <v>281</v>
      </c>
      <c r="B48" s="202">
        <v>3</v>
      </c>
      <c r="C48" s="208" t="s">
        <v>287</v>
      </c>
      <c r="D48" s="221">
        <v>3</v>
      </c>
      <c r="E48" s="224"/>
      <c r="F48" s="209"/>
      <c r="G48" s="216" t="s">
        <v>166</v>
      </c>
      <c r="H48" s="211">
        <v>2</v>
      </c>
      <c r="I48" s="175"/>
      <c r="J48" s="183"/>
      <c r="K48" s="180"/>
      <c r="L48" s="182"/>
      <c r="M48" s="180"/>
      <c r="N48" s="171"/>
    </row>
    <row r="49" spans="1:14" s="174" customFormat="1" x14ac:dyDescent="0.2">
      <c r="A49" s="212" t="s">
        <v>284</v>
      </c>
      <c r="B49" s="202">
        <v>3</v>
      </c>
      <c r="C49" s="208" t="s">
        <v>289</v>
      </c>
      <c r="D49" s="221">
        <v>3</v>
      </c>
      <c r="E49" s="225"/>
      <c r="F49" s="226"/>
      <c r="G49" s="215" t="s">
        <v>290</v>
      </c>
      <c r="H49" s="211">
        <v>3</v>
      </c>
      <c r="I49" s="173"/>
      <c r="J49" s="183"/>
      <c r="K49" s="180"/>
      <c r="L49" s="182"/>
      <c r="M49" s="180"/>
      <c r="N49" s="171"/>
    </row>
    <row r="50" spans="1:14" s="174" customFormat="1" x14ac:dyDescent="0.2">
      <c r="A50" s="212" t="s">
        <v>399</v>
      </c>
      <c r="B50" s="202">
        <v>3</v>
      </c>
      <c r="C50" s="208" t="s">
        <v>291</v>
      </c>
      <c r="D50" s="221">
        <v>3</v>
      </c>
      <c r="E50" s="224"/>
      <c r="F50" s="209"/>
      <c r="G50" s="215" t="s">
        <v>292</v>
      </c>
      <c r="H50" s="211">
        <v>3</v>
      </c>
      <c r="I50" s="173"/>
      <c r="J50" s="183"/>
      <c r="K50" s="182"/>
      <c r="L50" s="182"/>
      <c r="M50" s="180"/>
      <c r="N50" s="171"/>
    </row>
    <row r="51" spans="1:14" s="174" customFormat="1" x14ac:dyDescent="0.2">
      <c r="A51" s="212" t="s">
        <v>288</v>
      </c>
      <c r="B51" s="202">
        <v>3</v>
      </c>
      <c r="C51" s="208" t="s">
        <v>294</v>
      </c>
      <c r="D51" s="221">
        <v>3</v>
      </c>
      <c r="E51" s="225"/>
      <c r="F51" s="226"/>
      <c r="G51" s="215" t="s">
        <v>295</v>
      </c>
      <c r="H51" s="219">
        <v>3</v>
      </c>
      <c r="I51" s="175"/>
      <c r="J51" s="183"/>
      <c r="K51" s="180"/>
      <c r="L51" s="182"/>
      <c r="M51" s="180"/>
      <c r="N51" s="171"/>
    </row>
    <row r="52" spans="1:14" s="174" customFormat="1" x14ac:dyDescent="0.2">
      <c r="A52" s="212" t="s">
        <v>402</v>
      </c>
      <c r="B52" s="202">
        <v>3</v>
      </c>
      <c r="C52" s="220" t="s">
        <v>297</v>
      </c>
      <c r="D52" s="221">
        <v>2</v>
      </c>
      <c r="E52" s="224"/>
      <c r="F52" s="209"/>
      <c r="G52" s="218" t="s">
        <v>298</v>
      </c>
      <c r="H52" s="219">
        <v>1</v>
      </c>
      <c r="I52" s="175"/>
      <c r="J52" s="183"/>
      <c r="K52" s="180"/>
      <c r="L52" s="182"/>
      <c r="M52" s="180"/>
      <c r="N52" s="171"/>
    </row>
    <row r="53" spans="1:14" s="174" customFormat="1" x14ac:dyDescent="0.2">
      <c r="A53" s="212" t="s">
        <v>293</v>
      </c>
      <c r="B53" s="202">
        <v>3</v>
      </c>
      <c r="C53" s="208" t="s">
        <v>300</v>
      </c>
      <c r="D53" s="221">
        <v>3</v>
      </c>
      <c r="E53" s="225"/>
      <c r="F53" s="226"/>
      <c r="G53" s="216" t="s">
        <v>140</v>
      </c>
      <c r="H53" s="219">
        <v>2</v>
      </c>
      <c r="I53" s="175"/>
      <c r="J53" s="183"/>
      <c r="K53" s="180"/>
      <c r="L53" s="182"/>
      <c r="M53" s="180"/>
      <c r="N53" s="171"/>
    </row>
    <row r="54" spans="1:14" s="174" customFormat="1" x14ac:dyDescent="0.2">
      <c r="A54" s="212" t="s">
        <v>296</v>
      </c>
      <c r="B54" s="202">
        <v>3</v>
      </c>
      <c r="C54" s="213" t="s">
        <v>302</v>
      </c>
      <c r="D54" s="221">
        <v>4</v>
      </c>
      <c r="E54" s="224"/>
      <c r="F54" s="209"/>
      <c r="G54" s="215" t="s">
        <v>303</v>
      </c>
      <c r="H54" s="219">
        <v>3</v>
      </c>
      <c r="I54" s="175"/>
      <c r="J54" s="183"/>
      <c r="K54" s="180"/>
      <c r="L54" s="182"/>
      <c r="M54" s="180"/>
      <c r="N54" s="171"/>
    </row>
    <row r="55" spans="1:14" s="174" customFormat="1" x14ac:dyDescent="0.2">
      <c r="A55" s="212" t="s">
        <v>299</v>
      </c>
      <c r="B55" s="202">
        <v>3</v>
      </c>
      <c r="C55" s="213" t="s">
        <v>305</v>
      </c>
      <c r="D55" s="221">
        <v>4</v>
      </c>
      <c r="E55" s="225"/>
      <c r="F55" s="226"/>
      <c r="G55" s="215" t="s">
        <v>306</v>
      </c>
      <c r="H55" s="219">
        <v>3</v>
      </c>
      <c r="I55" s="175"/>
      <c r="J55" s="183"/>
      <c r="K55" s="180"/>
      <c r="L55" s="182"/>
      <c r="M55" s="180"/>
      <c r="N55" s="171"/>
    </row>
    <row r="56" spans="1:14" s="174" customFormat="1" x14ac:dyDescent="0.2">
      <c r="A56" s="212" t="s">
        <v>301</v>
      </c>
      <c r="B56" s="202">
        <v>3</v>
      </c>
      <c r="C56" s="213" t="s">
        <v>307</v>
      </c>
      <c r="D56" s="221">
        <v>4</v>
      </c>
      <c r="E56" s="225"/>
      <c r="F56" s="226"/>
      <c r="G56" s="215" t="s">
        <v>308</v>
      </c>
      <c r="H56" s="219">
        <v>3</v>
      </c>
      <c r="I56" s="175"/>
      <c r="J56" s="183"/>
      <c r="K56" s="180"/>
      <c r="L56" s="182"/>
      <c r="M56" s="180"/>
      <c r="N56" s="171"/>
    </row>
    <row r="57" spans="1:14" s="174" customFormat="1" x14ac:dyDescent="0.2">
      <c r="A57" s="227" t="s">
        <v>304</v>
      </c>
      <c r="B57" s="228">
        <v>3</v>
      </c>
      <c r="C57" s="213" t="s">
        <v>309</v>
      </c>
      <c r="D57" s="221">
        <v>4</v>
      </c>
      <c r="E57" s="224"/>
      <c r="F57" s="209"/>
      <c r="G57" s="215" t="s">
        <v>310</v>
      </c>
      <c r="H57" s="219">
        <v>3</v>
      </c>
      <c r="I57" s="175"/>
      <c r="J57" s="183"/>
      <c r="K57" s="194"/>
      <c r="L57" s="182"/>
      <c r="M57" s="180"/>
      <c r="N57" s="171"/>
    </row>
    <row r="58" spans="1:14" s="174" customFormat="1" x14ac:dyDescent="0.2">
      <c r="A58" s="226"/>
      <c r="B58" s="226"/>
      <c r="C58" s="213" t="s">
        <v>311</v>
      </c>
      <c r="D58" s="221">
        <v>4</v>
      </c>
      <c r="E58" s="225"/>
      <c r="F58" s="226"/>
      <c r="G58" s="216" t="s">
        <v>155</v>
      </c>
      <c r="H58" s="219">
        <v>2</v>
      </c>
      <c r="I58" s="175"/>
      <c r="J58" s="183"/>
      <c r="K58" s="194"/>
      <c r="L58" s="182"/>
      <c r="M58" s="180"/>
      <c r="N58" s="171"/>
    </row>
    <row r="59" spans="1:14" s="174" customFormat="1" x14ac:dyDescent="0.2">
      <c r="A59" s="229"/>
      <c r="B59" s="230"/>
      <c r="C59" s="213" t="s">
        <v>312</v>
      </c>
      <c r="D59" s="221">
        <v>4</v>
      </c>
      <c r="E59" s="225"/>
      <c r="F59" s="226"/>
      <c r="G59" s="215" t="s">
        <v>313</v>
      </c>
      <c r="H59" s="219">
        <v>3</v>
      </c>
      <c r="I59" s="175"/>
      <c r="J59" s="183"/>
      <c r="K59" s="194"/>
      <c r="L59" s="182"/>
      <c r="M59" s="180"/>
      <c r="N59" s="171"/>
    </row>
    <row r="60" spans="1:14" s="174" customFormat="1" x14ac:dyDescent="0.2">
      <c r="A60" s="230"/>
      <c r="B60" s="230"/>
      <c r="C60" s="213" t="s">
        <v>314</v>
      </c>
      <c r="D60" s="221">
        <v>4</v>
      </c>
      <c r="E60" s="224"/>
      <c r="F60" s="209"/>
      <c r="G60" s="215" t="s">
        <v>315</v>
      </c>
      <c r="H60" s="219">
        <v>3</v>
      </c>
      <c r="I60" s="175"/>
      <c r="J60" s="183"/>
      <c r="K60" s="194"/>
      <c r="L60" s="182"/>
      <c r="M60" s="180"/>
      <c r="N60" s="171"/>
    </row>
    <row r="61" spans="1:14" s="174" customFormat="1" x14ac:dyDescent="0.2">
      <c r="A61" s="230"/>
      <c r="B61" s="230"/>
      <c r="C61" s="213" t="s">
        <v>316</v>
      </c>
      <c r="D61" s="221">
        <v>4</v>
      </c>
      <c r="E61" s="225"/>
      <c r="F61" s="226"/>
      <c r="G61" s="215" t="s">
        <v>317</v>
      </c>
      <c r="H61" s="219">
        <v>3</v>
      </c>
      <c r="I61" s="173"/>
      <c r="J61" s="183"/>
      <c r="K61" s="194"/>
      <c r="L61" s="182"/>
      <c r="M61" s="180"/>
      <c r="N61" s="171"/>
    </row>
    <row r="62" spans="1:14" s="174" customFormat="1" x14ac:dyDescent="0.2">
      <c r="A62" s="230"/>
      <c r="B62" s="230"/>
      <c r="C62" s="208" t="s">
        <v>318</v>
      </c>
      <c r="D62" s="221">
        <v>3</v>
      </c>
      <c r="E62" s="224"/>
      <c r="F62" s="209"/>
      <c r="G62" s="215" t="s">
        <v>319</v>
      </c>
      <c r="H62" s="219">
        <v>3</v>
      </c>
      <c r="I62" s="173"/>
      <c r="J62" s="183"/>
      <c r="K62" s="182"/>
      <c r="L62" s="182"/>
      <c r="M62" s="180"/>
      <c r="N62" s="171"/>
    </row>
    <row r="63" spans="1:14" s="174" customFormat="1" x14ac:dyDescent="0.2">
      <c r="A63" s="230"/>
      <c r="B63" s="230"/>
      <c r="C63" s="208" t="s">
        <v>320</v>
      </c>
      <c r="D63" s="221">
        <v>3</v>
      </c>
      <c r="E63" s="224"/>
      <c r="F63" s="209"/>
      <c r="G63" s="216" t="s">
        <v>166</v>
      </c>
      <c r="H63" s="219">
        <v>2</v>
      </c>
      <c r="I63" s="173"/>
      <c r="J63" s="190"/>
      <c r="K63" s="182"/>
      <c r="L63" s="182"/>
      <c r="M63" s="180"/>
      <c r="N63" s="171"/>
    </row>
    <row r="64" spans="1:14" s="174" customFormat="1" x14ac:dyDescent="0.2">
      <c r="A64" s="230"/>
      <c r="B64" s="230"/>
      <c r="C64" s="213" t="s">
        <v>321</v>
      </c>
      <c r="D64" s="221">
        <v>4</v>
      </c>
      <c r="E64" s="224"/>
      <c r="F64" s="209"/>
      <c r="G64" s="215" t="s">
        <v>322</v>
      </c>
      <c r="H64" s="219">
        <v>3</v>
      </c>
      <c r="I64" s="175"/>
      <c r="J64" s="190"/>
      <c r="K64" s="182"/>
      <c r="L64" s="182"/>
      <c r="M64" s="180"/>
      <c r="N64" s="171"/>
    </row>
    <row r="65" spans="1:14" s="174" customFormat="1" x14ac:dyDescent="0.2">
      <c r="A65" s="231"/>
      <c r="B65" s="219"/>
      <c r="C65" s="220" t="s">
        <v>323</v>
      </c>
      <c r="D65" s="221">
        <v>2</v>
      </c>
      <c r="E65" s="224"/>
      <c r="F65" s="209"/>
      <c r="G65" s="215" t="s">
        <v>324</v>
      </c>
      <c r="H65" s="219">
        <v>3</v>
      </c>
      <c r="I65" s="175"/>
      <c r="J65" s="190"/>
      <c r="K65" s="180"/>
      <c r="L65" s="180"/>
      <c r="M65" s="180"/>
      <c r="N65" s="171"/>
    </row>
    <row r="66" spans="1:14" s="174" customFormat="1" ht="15" customHeight="1" x14ac:dyDescent="0.2">
      <c r="A66" s="231"/>
      <c r="B66" s="219"/>
      <c r="C66" s="208" t="s">
        <v>325</v>
      </c>
      <c r="D66" s="221">
        <v>3</v>
      </c>
      <c r="E66" s="224"/>
      <c r="F66" s="209"/>
      <c r="G66" s="215" t="s">
        <v>326</v>
      </c>
      <c r="H66" s="219">
        <v>3</v>
      </c>
      <c r="I66" s="175"/>
      <c r="J66" s="190"/>
      <c r="K66" s="180"/>
      <c r="L66" s="180"/>
      <c r="M66" s="180"/>
      <c r="N66" s="171"/>
    </row>
    <row r="67" spans="1:14" s="174" customFormat="1" x14ac:dyDescent="0.2">
      <c r="A67" s="231"/>
      <c r="B67" s="219"/>
      <c r="C67" s="220" t="s">
        <v>327</v>
      </c>
      <c r="D67" s="221">
        <v>2</v>
      </c>
      <c r="E67" s="224"/>
      <c r="F67" s="209"/>
      <c r="G67" s="218" t="s">
        <v>328</v>
      </c>
      <c r="H67" s="219">
        <v>1</v>
      </c>
      <c r="I67" s="175"/>
      <c r="J67" s="183"/>
      <c r="K67" s="180"/>
      <c r="L67" s="180"/>
      <c r="M67" s="180"/>
      <c r="N67" s="171"/>
    </row>
    <row r="68" spans="1:14" s="174" customFormat="1" x14ac:dyDescent="0.2">
      <c r="A68" s="231"/>
      <c r="B68" s="219"/>
      <c r="C68" s="220" t="s">
        <v>329</v>
      </c>
      <c r="D68" s="221">
        <v>2</v>
      </c>
      <c r="E68" s="224"/>
      <c r="F68" s="209"/>
      <c r="G68" s="216" t="s">
        <v>140</v>
      </c>
      <c r="H68" s="219">
        <v>2</v>
      </c>
      <c r="I68" s="179"/>
      <c r="J68" s="183"/>
      <c r="K68" s="180"/>
      <c r="L68" s="180"/>
      <c r="M68" s="180"/>
      <c r="N68" s="171"/>
    </row>
    <row r="69" spans="1:14" s="174" customFormat="1" x14ac:dyDescent="0.2">
      <c r="A69" s="231"/>
      <c r="B69" s="232"/>
      <c r="C69" s="220" t="s">
        <v>330</v>
      </c>
      <c r="D69" s="221">
        <v>2</v>
      </c>
      <c r="E69" s="229"/>
      <c r="F69" s="202"/>
      <c r="G69" s="215" t="s">
        <v>331</v>
      </c>
      <c r="H69" s="219">
        <v>3</v>
      </c>
      <c r="I69" s="178"/>
      <c r="J69" s="183"/>
      <c r="K69" s="180"/>
      <c r="L69" s="180"/>
      <c r="M69" s="180"/>
      <c r="N69" s="171"/>
    </row>
    <row r="70" spans="1:14" s="174" customFormat="1" x14ac:dyDescent="0.2">
      <c r="A70" s="231"/>
      <c r="B70" s="232"/>
      <c r="C70" s="208" t="s">
        <v>332</v>
      </c>
      <c r="D70" s="221">
        <v>3</v>
      </c>
      <c r="E70" s="224"/>
      <c r="F70" s="209"/>
      <c r="G70" s="215" t="s">
        <v>333</v>
      </c>
      <c r="H70" s="219">
        <v>3</v>
      </c>
      <c r="I70" s="178"/>
      <c r="J70" s="183"/>
      <c r="K70" s="180"/>
      <c r="L70" s="180"/>
      <c r="M70" s="180"/>
      <c r="N70" s="171"/>
    </row>
    <row r="71" spans="1:14" s="174" customFormat="1" x14ac:dyDescent="0.2">
      <c r="A71" s="233"/>
      <c r="B71" s="232"/>
      <c r="C71" s="208" t="s">
        <v>334</v>
      </c>
      <c r="D71" s="221">
        <v>3</v>
      </c>
      <c r="E71" s="224"/>
      <c r="F71" s="209"/>
      <c r="G71" s="215" t="s">
        <v>335</v>
      </c>
      <c r="H71" s="219">
        <v>3</v>
      </c>
      <c r="I71" s="178"/>
      <c r="J71" s="183"/>
      <c r="K71" s="180"/>
      <c r="L71" s="180"/>
      <c r="M71" s="180"/>
      <c r="N71" s="171"/>
    </row>
    <row r="72" spans="1:14" s="174" customFormat="1" x14ac:dyDescent="0.2">
      <c r="A72" s="233"/>
      <c r="B72" s="232"/>
      <c r="C72" s="220" t="s">
        <v>336</v>
      </c>
      <c r="D72" s="221">
        <v>2</v>
      </c>
      <c r="E72" s="224"/>
      <c r="F72" s="209"/>
      <c r="G72" s="215" t="s">
        <v>337</v>
      </c>
      <c r="H72" s="219">
        <v>3</v>
      </c>
      <c r="I72" s="178"/>
      <c r="J72" s="183"/>
      <c r="K72" s="180"/>
      <c r="L72" s="180"/>
      <c r="M72" s="180"/>
      <c r="N72" s="171"/>
    </row>
    <row r="73" spans="1:14" s="174" customFormat="1" x14ac:dyDescent="0.2">
      <c r="A73" s="233"/>
      <c r="B73" s="232"/>
      <c r="C73" s="208" t="s">
        <v>338</v>
      </c>
      <c r="D73" s="221">
        <v>3</v>
      </c>
      <c r="E73" s="224"/>
      <c r="F73" s="209"/>
      <c r="G73" s="215" t="s">
        <v>339</v>
      </c>
      <c r="H73" s="219">
        <v>3</v>
      </c>
      <c r="I73" s="178"/>
      <c r="J73" s="183"/>
      <c r="K73" s="180"/>
      <c r="L73" s="180"/>
      <c r="M73" s="180"/>
      <c r="N73" s="171"/>
    </row>
    <row r="74" spans="1:14" s="174" customFormat="1" x14ac:dyDescent="0.2">
      <c r="A74" s="233"/>
      <c r="B74" s="232"/>
      <c r="C74" s="208" t="s">
        <v>340</v>
      </c>
      <c r="D74" s="221">
        <v>3</v>
      </c>
      <c r="E74" s="224"/>
      <c r="F74" s="209"/>
      <c r="G74" s="215" t="s">
        <v>341</v>
      </c>
      <c r="H74" s="219">
        <v>3</v>
      </c>
      <c r="I74" s="179"/>
      <c r="J74" s="183"/>
      <c r="K74" s="180"/>
      <c r="L74" s="180"/>
      <c r="M74" s="180"/>
      <c r="N74" s="171"/>
    </row>
    <row r="75" spans="1:14" s="174" customFormat="1" x14ac:dyDescent="0.2">
      <c r="A75" s="233"/>
      <c r="B75" s="232"/>
      <c r="C75" s="208" t="s">
        <v>342</v>
      </c>
      <c r="D75" s="221">
        <v>3</v>
      </c>
      <c r="E75" s="224"/>
      <c r="F75" s="209"/>
      <c r="G75" s="216" t="s">
        <v>166</v>
      </c>
      <c r="H75" s="219">
        <v>2</v>
      </c>
      <c r="I75" s="178"/>
      <c r="J75" s="183"/>
      <c r="K75" s="180"/>
      <c r="L75" s="180"/>
      <c r="M75" s="180"/>
      <c r="N75" s="171"/>
    </row>
    <row r="76" spans="1:14" s="174" customFormat="1" x14ac:dyDescent="0.2">
      <c r="A76" s="233"/>
      <c r="B76" s="232"/>
      <c r="C76" s="222" t="s">
        <v>343</v>
      </c>
      <c r="D76" s="223">
        <v>2</v>
      </c>
      <c r="E76" s="224"/>
      <c r="F76" s="209"/>
      <c r="G76" s="215" t="s">
        <v>344</v>
      </c>
      <c r="H76" s="219">
        <v>3</v>
      </c>
      <c r="I76" s="178"/>
      <c r="J76" s="183"/>
      <c r="K76" s="180"/>
      <c r="L76" s="180"/>
      <c r="M76" s="180"/>
      <c r="N76" s="171"/>
    </row>
    <row r="77" spans="1:14" s="174" customFormat="1" x14ac:dyDescent="0.2">
      <c r="A77" s="233"/>
      <c r="B77" s="232"/>
      <c r="C77" s="226"/>
      <c r="D77" s="226"/>
      <c r="E77" s="224"/>
      <c r="F77" s="209"/>
      <c r="G77" s="215" t="s">
        <v>345</v>
      </c>
      <c r="H77" s="219">
        <v>3</v>
      </c>
      <c r="I77" s="178"/>
      <c r="J77" s="183"/>
      <c r="K77" s="180"/>
      <c r="L77" s="180"/>
      <c r="M77" s="180"/>
      <c r="N77" s="171"/>
    </row>
    <row r="78" spans="1:14" s="174" customFormat="1" x14ac:dyDescent="0.2">
      <c r="A78" s="233"/>
      <c r="B78" s="232"/>
      <c r="C78" s="219"/>
      <c r="D78" s="219"/>
      <c r="E78" s="224"/>
      <c r="F78" s="209"/>
      <c r="G78" s="215" t="s">
        <v>346</v>
      </c>
      <c r="H78" s="219">
        <v>3</v>
      </c>
      <c r="I78" s="178"/>
      <c r="J78" s="183"/>
      <c r="K78" s="180"/>
      <c r="L78" s="180"/>
      <c r="M78" s="180"/>
      <c r="N78" s="171"/>
    </row>
    <row r="79" spans="1:14" s="174" customFormat="1" x14ac:dyDescent="0.2">
      <c r="A79" s="233"/>
      <c r="B79" s="232"/>
      <c r="C79" s="219"/>
      <c r="D79" s="219"/>
      <c r="E79" s="234"/>
      <c r="F79" s="219"/>
      <c r="G79" s="215" t="s">
        <v>347</v>
      </c>
      <c r="H79" s="219">
        <v>3</v>
      </c>
      <c r="I79" s="178"/>
      <c r="J79" s="183"/>
      <c r="K79" s="180"/>
      <c r="L79" s="180"/>
      <c r="M79" s="180"/>
      <c r="N79" s="171"/>
    </row>
    <row r="80" spans="1:14" s="174" customFormat="1" x14ac:dyDescent="0.2">
      <c r="A80" s="233"/>
      <c r="B80" s="232"/>
      <c r="C80" s="219"/>
      <c r="D80" s="219"/>
      <c r="E80" s="234"/>
      <c r="F80" s="219"/>
      <c r="G80" s="215" t="s">
        <v>348</v>
      </c>
      <c r="H80" s="219">
        <v>3</v>
      </c>
      <c r="I80" s="179"/>
      <c r="J80" s="183"/>
      <c r="K80" s="180"/>
      <c r="L80" s="180"/>
      <c r="M80" s="180"/>
      <c r="N80" s="171"/>
    </row>
    <row r="81" spans="1:14" s="174" customFormat="1" x14ac:dyDescent="0.2">
      <c r="A81" s="233"/>
      <c r="B81" s="232"/>
      <c r="C81" s="219"/>
      <c r="D81" s="219"/>
      <c r="E81" s="234"/>
      <c r="F81" s="219"/>
      <c r="G81" s="215" t="s">
        <v>349</v>
      </c>
      <c r="H81" s="219">
        <v>3</v>
      </c>
      <c r="I81" s="178"/>
      <c r="J81" s="183"/>
      <c r="K81" s="180"/>
      <c r="L81" s="180"/>
      <c r="M81" s="180"/>
      <c r="N81" s="171"/>
    </row>
    <row r="82" spans="1:14" s="174" customFormat="1" x14ac:dyDescent="0.2">
      <c r="A82" s="233"/>
      <c r="B82" s="232"/>
      <c r="C82" s="219"/>
      <c r="D82" s="219"/>
      <c r="E82" s="234"/>
      <c r="F82" s="219"/>
      <c r="G82" s="218" t="s">
        <v>350</v>
      </c>
      <c r="H82" s="219">
        <v>1</v>
      </c>
      <c r="I82" s="178"/>
      <c r="J82" s="183"/>
      <c r="K82" s="180"/>
      <c r="L82" s="180"/>
      <c r="M82" s="180"/>
      <c r="N82" s="171"/>
    </row>
    <row r="83" spans="1:14" s="174" customFormat="1" x14ac:dyDescent="0.2">
      <c r="A83" s="233"/>
      <c r="B83" s="232"/>
      <c r="C83" s="219"/>
      <c r="D83" s="219"/>
      <c r="E83" s="234"/>
      <c r="F83" s="219"/>
      <c r="G83" s="216" t="s">
        <v>351</v>
      </c>
      <c r="H83" s="219">
        <v>2</v>
      </c>
      <c r="I83" s="178"/>
      <c r="J83" s="183"/>
      <c r="K83" s="180"/>
      <c r="L83" s="180"/>
      <c r="M83" s="180"/>
      <c r="N83" s="171"/>
    </row>
    <row r="84" spans="1:14" s="174" customFormat="1" x14ac:dyDescent="0.2">
      <c r="A84" s="233"/>
      <c r="B84" s="232"/>
      <c r="C84" s="219"/>
      <c r="D84" s="219"/>
      <c r="E84" s="234"/>
      <c r="F84" s="219"/>
      <c r="G84" s="215" t="s">
        <v>352</v>
      </c>
      <c r="H84" s="219">
        <v>3</v>
      </c>
      <c r="I84" s="178"/>
      <c r="J84" s="183"/>
      <c r="K84" s="180"/>
      <c r="L84" s="180"/>
      <c r="M84" s="180"/>
      <c r="N84" s="171"/>
    </row>
    <row r="85" spans="1:14" s="174" customFormat="1" x14ac:dyDescent="0.2">
      <c r="A85" s="233"/>
      <c r="B85" s="232"/>
      <c r="C85" s="219"/>
      <c r="D85" s="219"/>
      <c r="E85" s="234"/>
      <c r="F85" s="219"/>
      <c r="G85" s="215" t="s">
        <v>353</v>
      </c>
      <c r="H85" s="219">
        <v>3</v>
      </c>
      <c r="I85" s="178"/>
      <c r="J85" s="183"/>
      <c r="K85" s="180"/>
      <c r="L85" s="180"/>
      <c r="M85" s="180"/>
      <c r="N85" s="171"/>
    </row>
    <row r="86" spans="1:14" s="174" customFormat="1" x14ac:dyDescent="0.2">
      <c r="A86" s="233"/>
      <c r="B86" s="232"/>
      <c r="C86" s="219"/>
      <c r="D86" s="219"/>
      <c r="E86" s="234"/>
      <c r="F86" s="219"/>
      <c r="G86" s="215" t="s">
        <v>354</v>
      </c>
      <c r="H86" s="219">
        <v>3</v>
      </c>
      <c r="I86" s="178"/>
      <c r="J86" s="183"/>
      <c r="K86" s="180"/>
      <c r="L86" s="180"/>
      <c r="M86" s="180"/>
      <c r="N86" s="171"/>
    </row>
    <row r="87" spans="1:14" s="174" customFormat="1" x14ac:dyDescent="0.2">
      <c r="A87" s="233"/>
      <c r="B87" s="232"/>
      <c r="C87" s="219"/>
      <c r="D87" s="219"/>
      <c r="E87" s="234"/>
      <c r="F87" s="219"/>
      <c r="G87" s="216" t="s">
        <v>355</v>
      </c>
      <c r="H87" s="219">
        <v>2</v>
      </c>
      <c r="I87" s="178"/>
      <c r="J87" s="183"/>
      <c r="K87" s="180"/>
      <c r="L87" s="180"/>
      <c r="M87" s="180"/>
      <c r="N87" s="171"/>
    </row>
    <row r="88" spans="1:14" s="174" customFormat="1" x14ac:dyDescent="0.2">
      <c r="A88" s="233"/>
      <c r="B88" s="232"/>
      <c r="C88" s="219"/>
      <c r="D88" s="219"/>
      <c r="E88" s="234"/>
      <c r="F88" s="219"/>
      <c r="G88" s="215" t="s">
        <v>356</v>
      </c>
      <c r="H88" s="219">
        <v>3</v>
      </c>
      <c r="I88" s="179"/>
      <c r="J88" s="183"/>
      <c r="K88" s="180"/>
      <c r="L88" s="180"/>
      <c r="M88" s="180"/>
      <c r="N88" s="171"/>
    </row>
    <row r="89" spans="1:14" s="174" customFormat="1" x14ac:dyDescent="0.2">
      <c r="A89" s="233"/>
      <c r="B89" s="232"/>
      <c r="C89" s="219"/>
      <c r="D89" s="219"/>
      <c r="E89" s="234"/>
      <c r="F89" s="219"/>
      <c r="G89" s="215" t="s">
        <v>357</v>
      </c>
      <c r="H89" s="219">
        <v>3</v>
      </c>
      <c r="I89" s="178"/>
      <c r="J89" s="183"/>
      <c r="K89" s="180"/>
      <c r="L89" s="180"/>
      <c r="M89" s="180"/>
      <c r="N89" s="171"/>
    </row>
    <row r="90" spans="1:14" s="174" customFormat="1" x14ac:dyDescent="0.2">
      <c r="A90" s="233"/>
      <c r="B90" s="232"/>
      <c r="C90" s="219"/>
      <c r="D90" s="219"/>
      <c r="E90" s="234"/>
      <c r="F90" s="219"/>
      <c r="G90" s="215" t="s">
        <v>358</v>
      </c>
      <c r="H90" s="219">
        <v>3</v>
      </c>
      <c r="I90" s="178"/>
      <c r="J90" s="183"/>
      <c r="K90" s="180"/>
      <c r="L90" s="180"/>
      <c r="M90" s="180"/>
      <c r="N90" s="171"/>
    </row>
    <row r="91" spans="1:14" s="174" customFormat="1" x14ac:dyDescent="0.2">
      <c r="A91" s="233"/>
      <c r="B91" s="232"/>
      <c r="C91" s="219"/>
      <c r="D91" s="219"/>
      <c r="E91" s="234"/>
      <c r="F91" s="219"/>
      <c r="G91" s="215" t="s">
        <v>359</v>
      </c>
      <c r="H91" s="219">
        <v>3</v>
      </c>
      <c r="I91" s="178"/>
      <c r="J91" s="183"/>
      <c r="K91" s="180"/>
      <c r="L91" s="180"/>
      <c r="M91" s="180"/>
      <c r="N91" s="171"/>
    </row>
    <row r="92" spans="1:14" s="174" customFormat="1" x14ac:dyDescent="0.2">
      <c r="A92" s="233"/>
      <c r="B92" s="232"/>
      <c r="C92" s="219"/>
      <c r="D92" s="219"/>
      <c r="E92" s="234"/>
      <c r="F92" s="219"/>
      <c r="G92" s="216" t="s">
        <v>360</v>
      </c>
      <c r="H92" s="219">
        <v>2</v>
      </c>
      <c r="I92" s="179"/>
      <c r="J92" s="183"/>
      <c r="K92" s="180"/>
      <c r="L92" s="180"/>
      <c r="M92" s="180"/>
      <c r="N92" s="171"/>
    </row>
    <row r="93" spans="1:14" s="174" customFormat="1" x14ac:dyDescent="0.2">
      <c r="A93" s="233"/>
      <c r="B93" s="232"/>
      <c r="C93" s="219"/>
      <c r="D93" s="219"/>
      <c r="E93" s="234"/>
      <c r="F93" s="219"/>
      <c r="G93" s="215" t="s">
        <v>361</v>
      </c>
      <c r="H93" s="219">
        <v>3</v>
      </c>
      <c r="I93" s="178"/>
      <c r="J93" s="183"/>
      <c r="K93" s="180"/>
      <c r="L93" s="180"/>
      <c r="M93" s="180"/>
      <c r="N93" s="171"/>
    </row>
    <row r="94" spans="1:14" s="174" customFormat="1" x14ac:dyDescent="0.2">
      <c r="A94" s="233"/>
      <c r="B94" s="232"/>
      <c r="C94" s="219"/>
      <c r="D94" s="219"/>
      <c r="E94" s="234"/>
      <c r="F94" s="219"/>
      <c r="G94" s="215" t="s">
        <v>362</v>
      </c>
      <c r="H94" s="235">
        <v>3</v>
      </c>
      <c r="L94" s="180"/>
      <c r="M94" s="180"/>
      <c r="N94" s="171"/>
    </row>
    <row r="95" spans="1:14" s="174" customFormat="1" x14ac:dyDescent="0.2">
      <c r="A95" s="233"/>
      <c r="B95" s="232"/>
      <c r="C95" s="219"/>
      <c r="D95" s="219"/>
      <c r="E95" s="234"/>
      <c r="F95" s="219"/>
      <c r="G95" s="218" t="s">
        <v>363</v>
      </c>
      <c r="H95" s="235">
        <v>1</v>
      </c>
      <c r="L95" s="180"/>
      <c r="M95" s="180"/>
      <c r="N95" s="171"/>
    </row>
    <row r="96" spans="1:14" s="174" customFormat="1" x14ac:dyDescent="0.2">
      <c r="A96" s="233"/>
      <c r="B96" s="232"/>
      <c r="C96" s="219"/>
      <c r="D96" s="219"/>
      <c r="E96" s="234"/>
      <c r="F96" s="219"/>
      <c r="G96" s="216" t="s">
        <v>364</v>
      </c>
      <c r="H96" s="235">
        <v>2</v>
      </c>
      <c r="L96" s="180"/>
      <c r="M96" s="180"/>
      <c r="N96" s="171"/>
    </row>
    <row r="97" spans="1:14" s="174" customFormat="1" x14ac:dyDescent="0.2">
      <c r="A97" s="233"/>
      <c r="B97" s="232"/>
      <c r="C97" s="219"/>
      <c r="D97" s="219"/>
      <c r="E97" s="234"/>
      <c r="F97" s="219"/>
      <c r="G97" s="215" t="s">
        <v>365</v>
      </c>
      <c r="H97" s="235">
        <v>3</v>
      </c>
      <c r="I97" s="185"/>
      <c r="J97" s="184"/>
      <c r="L97" s="180"/>
      <c r="M97" s="180"/>
      <c r="N97" s="171"/>
    </row>
    <row r="98" spans="1:14" s="174" customFormat="1" x14ac:dyDescent="0.2">
      <c r="A98" s="233"/>
      <c r="B98" s="232"/>
      <c r="C98" s="219"/>
      <c r="D98" s="219"/>
      <c r="E98" s="234"/>
      <c r="F98" s="219"/>
      <c r="G98" s="215" t="s">
        <v>366</v>
      </c>
      <c r="H98" s="235">
        <v>3</v>
      </c>
      <c r="I98" s="185"/>
      <c r="J98" s="184"/>
      <c r="L98" s="180"/>
      <c r="M98" s="180"/>
      <c r="N98" s="171"/>
    </row>
    <row r="99" spans="1:14" s="174" customFormat="1" x14ac:dyDescent="0.2">
      <c r="A99" s="233"/>
      <c r="B99" s="232"/>
      <c r="C99" s="219"/>
      <c r="D99" s="219"/>
      <c r="E99" s="234"/>
      <c r="F99" s="219"/>
      <c r="G99" s="215" t="s">
        <v>367</v>
      </c>
      <c r="H99" s="235">
        <v>3</v>
      </c>
      <c r="I99" s="185"/>
      <c r="J99" s="184"/>
      <c r="L99" s="180"/>
      <c r="M99" s="180"/>
      <c r="N99" s="171"/>
    </row>
    <row r="100" spans="1:14" s="174" customFormat="1" x14ac:dyDescent="0.2">
      <c r="A100" s="233"/>
      <c r="B100" s="232"/>
      <c r="C100" s="219"/>
      <c r="D100" s="219"/>
      <c r="E100" s="234"/>
      <c r="F100" s="219"/>
      <c r="G100" s="215" t="s">
        <v>368</v>
      </c>
      <c r="H100" s="235">
        <v>3</v>
      </c>
      <c r="I100" s="185"/>
      <c r="J100" s="184"/>
      <c r="L100" s="180"/>
      <c r="M100" s="180"/>
      <c r="N100" s="171"/>
    </row>
    <row r="101" spans="1:14" s="174" customFormat="1" x14ac:dyDescent="0.2">
      <c r="A101" s="233"/>
      <c r="B101" s="232"/>
      <c r="C101" s="219"/>
      <c r="D101" s="219"/>
      <c r="E101" s="234"/>
      <c r="F101" s="219"/>
      <c r="G101" s="215" t="s">
        <v>369</v>
      </c>
      <c r="H101" s="235">
        <v>3</v>
      </c>
      <c r="I101" s="185"/>
      <c r="J101" s="184"/>
      <c r="L101" s="180"/>
      <c r="M101" s="180"/>
      <c r="N101" s="171"/>
    </row>
    <row r="102" spans="1:14" s="174" customFormat="1" x14ac:dyDescent="0.2">
      <c r="A102" s="233"/>
      <c r="B102" s="232"/>
      <c r="C102" s="219"/>
      <c r="D102" s="219"/>
      <c r="E102" s="234"/>
      <c r="F102" s="219"/>
      <c r="G102" s="215" t="s">
        <v>370</v>
      </c>
      <c r="H102" s="235">
        <v>3</v>
      </c>
      <c r="I102" s="185"/>
      <c r="J102" s="184"/>
      <c r="L102" s="180"/>
      <c r="M102" s="180"/>
      <c r="N102" s="171"/>
    </row>
    <row r="103" spans="1:14" s="174" customFormat="1" x14ac:dyDescent="0.2">
      <c r="A103" s="233"/>
      <c r="B103" s="232"/>
      <c r="C103" s="226"/>
      <c r="D103" s="226"/>
      <c r="E103" s="234"/>
      <c r="F103" s="219"/>
      <c r="G103" s="236" t="s">
        <v>371</v>
      </c>
      <c r="H103" s="237">
        <v>2</v>
      </c>
      <c r="I103" s="185"/>
      <c r="J103" s="184"/>
      <c r="L103" s="180"/>
      <c r="M103" s="180"/>
      <c r="N103" s="171"/>
    </row>
    <row r="104" spans="1:14" s="174" customFormat="1" x14ac:dyDescent="0.2">
      <c r="A104" s="233"/>
      <c r="B104" s="232"/>
      <c r="C104" s="226"/>
      <c r="D104" s="226"/>
      <c r="E104" s="225"/>
      <c r="F104" s="226"/>
      <c r="G104" s="238" t="s">
        <v>372</v>
      </c>
      <c r="H104" s="237">
        <v>3</v>
      </c>
      <c r="L104" s="180"/>
      <c r="M104" s="180"/>
      <c r="N104" s="171"/>
    </row>
    <row r="105" spans="1:14" s="174" customFormat="1" x14ac:dyDescent="0.2">
      <c r="A105" s="233"/>
      <c r="B105" s="232"/>
      <c r="C105" s="226"/>
      <c r="D105" s="226"/>
      <c r="E105" s="225"/>
      <c r="F105" s="226"/>
      <c r="G105" s="238" t="s">
        <v>373</v>
      </c>
      <c r="H105" s="237">
        <v>3</v>
      </c>
      <c r="L105" s="180"/>
      <c r="M105" s="180"/>
      <c r="N105" s="171"/>
    </row>
    <row r="106" spans="1:14" s="174" customFormat="1" x14ac:dyDescent="0.2">
      <c r="A106" s="226"/>
      <c r="B106" s="226"/>
      <c r="C106" s="226"/>
      <c r="D106" s="226"/>
      <c r="E106" s="225"/>
      <c r="F106" s="226"/>
      <c r="G106" s="236" t="s">
        <v>374</v>
      </c>
      <c r="H106" s="237">
        <v>2</v>
      </c>
      <c r="L106" s="180"/>
      <c r="M106" s="180"/>
      <c r="N106" s="171"/>
    </row>
    <row r="107" spans="1:14" s="174" customFormat="1" x14ac:dyDescent="0.2">
      <c r="A107" s="226"/>
      <c r="B107" s="226"/>
      <c r="C107" s="226"/>
      <c r="D107" s="226"/>
      <c r="E107" s="225"/>
      <c r="F107" s="226"/>
      <c r="G107" s="238" t="s">
        <v>375</v>
      </c>
      <c r="H107" s="237">
        <v>3</v>
      </c>
      <c r="L107" s="180"/>
      <c r="M107" s="180"/>
      <c r="N107" s="171"/>
    </row>
    <row r="108" spans="1:14" s="174" customFormat="1" x14ac:dyDescent="0.2">
      <c r="A108" s="226"/>
      <c r="B108" s="226"/>
      <c r="C108" s="226"/>
      <c r="D108" s="226"/>
      <c r="E108" s="225"/>
      <c r="F108" s="226"/>
      <c r="G108" s="238" t="s">
        <v>376</v>
      </c>
      <c r="H108" s="237">
        <v>3</v>
      </c>
      <c r="L108" s="180"/>
      <c r="M108" s="180"/>
      <c r="N108" s="171"/>
    </row>
    <row r="109" spans="1:14" s="174" customFormat="1" x14ac:dyDescent="0.2">
      <c r="A109" s="226"/>
      <c r="B109" s="226"/>
      <c r="C109" s="226"/>
      <c r="D109" s="226"/>
      <c r="E109" s="225"/>
      <c r="F109" s="226"/>
      <c r="G109" s="238" t="s">
        <v>377</v>
      </c>
      <c r="H109" s="237">
        <v>3</v>
      </c>
      <c r="L109" s="180"/>
      <c r="M109" s="180"/>
      <c r="N109" s="171"/>
    </row>
    <row r="110" spans="1:14" s="174" customFormat="1" x14ac:dyDescent="0.2">
      <c r="A110" s="226"/>
      <c r="B110" s="226"/>
      <c r="C110" s="239"/>
      <c r="D110" s="239"/>
      <c r="E110" s="225"/>
      <c r="F110" s="226"/>
      <c r="G110" s="238" t="s">
        <v>378</v>
      </c>
      <c r="H110" s="237">
        <v>3</v>
      </c>
      <c r="L110" s="180"/>
      <c r="M110" s="180"/>
      <c r="N110" s="171"/>
    </row>
    <row r="111" spans="1:14" x14ac:dyDescent="0.2">
      <c r="A111" s="226"/>
      <c r="B111" s="226"/>
      <c r="C111" s="239"/>
      <c r="D111" s="239"/>
      <c r="E111" s="240"/>
      <c r="F111" s="239"/>
      <c r="G111" s="241" t="s">
        <v>379</v>
      </c>
      <c r="H111" s="242">
        <v>2</v>
      </c>
    </row>
    <row r="112" spans="1:14" ht="13.5" x14ac:dyDescent="0.25">
      <c r="A112" s="174"/>
      <c r="B112" s="174"/>
      <c r="G112" s="189"/>
    </row>
    <row r="113" spans="7:7" ht="13.5" x14ac:dyDescent="0.25">
      <c r="G113" s="189"/>
    </row>
    <row r="114" spans="7:7" ht="13.5" x14ac:dyDescent="0.25">
      <c r="G114" s="189"/>
    </row>
    <row r="115" spans="7:7" ht="13.5" x14ac:dyDescent="0.25">
      <c r="G115" s="189"/>
    </row>
    <row r="116" spans="7:7" ht="13.5" x14ac:dyDescent="0.25">
      <c r="G116" s="189"/>
    </row>
  </sheetData>
  <sheetProtection algorithmName="SHA-512" hashValue="eU/q+t7mMNKAKgSyCw9LHuiiRYGmnZ9fbP9ptkP/wo5YzSaxI7NGo7z0+ieDtxACEtXZDiJb1h1A2F+ljNYjlw==" saltValue="Pu4UO/gOHlg0r3x0fyMa0Q==" spinCount="100000" sheet="1" objects="1" scenarios="1"/>
  <mergeCells count="7">
    <mergeCell ref="M1:N1"/>
    <mergeCell ref="A1:B1"/>
    <mergeCell ref="C1:D1"/>
    <mergeCell ref="E1:F1"/>
    <mergeCell ref="G1:H1"/>
    <mergeCell ref="I1:J1"/>
    <mergeCell ref="K1:L1"/>
  </mergeCells>
  <pageMargins left="0.78740157499999996" right="0.78740157499999996" top="0.984251969" bottom="0.984251969" header="0.5" footer="0.5"/>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7"/>
  <sheetViews>
    <sheetView workbookViewId="0">
      <selection activeCell="G11" sqref="G11"/>
    </sheetView>
  </sheetViews>
  <sheetFormatPr defaultColWidth="8.85546875" defaultRowHeight="12.75" x14ac:dyDescent="0.2"/>
  <cols>
    <col min="1" max="1" width="7.5703125" style="1" bestFit="1" customWidth="1"/>
    <col min="2" max="5" width="13.42578125" style="1" customWidth="1"/>
    <col min="6" max="6" width="12.140625" style="1" customWidth="1"/>
    <col min="7" max="7" width="33.140625" style="1" customWidth="1"/>
    <col min="8" max="8" width="13.28515625" style="1" bestFit="1" customWidth="1"/>
    <col min="9" max="16384" width="8.85546875" style="1"/>
  </cols>
  <sheetData>
    <row r="1" spans="1:8" s="2" customFormat="1" ht="15" x14ac:dyDescent="0.25">
      <c r="A1" s="2" t="s">
        <v>75</v>
      </c>
      <c r="B1" s="2" t="s">
        <v>76</v>
      </c>
      <c r="C1" s="2" t="s">
        <v>380</v>
      </c>
      <c r="D1" s="2" t="s">
        <v>381</v>
      </c>
      <c r="E1" s="2" t="s">
        <v>382</v>
      </c>
      <c r="F1" s="2" t="s">
        <v>83</v>
      </c>
      <c r="G1" s="2" t="s">
        <v>86</v>
      </c>
      <c r="H1" s="2" t="s">
        <v>92</v>
      </c>
    </row>
    <row r="2" spans="1:8" x14ac:dyDescent="0.2">
      <c r="A2" s="1" t="s">
        <v>71</v>
      </c>
      <c r="B2" s="1" t="s">
        <v>77</v>
      </c>
      <c r="C2" s="1" t="s">
        <v>77</v>
      </c>
      <c r="D2" s="1" t="s">
        <v>79</v>
      </c>
      <c r="E2" s="1" t="s">
        <v>82</v>
      </c>
      <c r="F2" s="1" t="s">
        <v>84</v>
      </c>
      <c r="G2" s="1" t="s">
        <v>13</v>
      </c>
      <c r="H2" s="1" t="s">
        <v>87</v>
      </c>
    </row>
    <row r="3" spans="1:8" x14ac:dyDescent="0.2">
      <c r="A3" s="1" t="s">
        <v>72</v>
      </c>
      <c r="B3" s="1" t="s">
        <v>78</v>
      </c>
      <c r="C3" s="1" t="s">
        <v>78</v>
      </c>
      <c r="D3" s="1" t="s">
        <v>81</v>
      </c>
      <c r="F3" s="1" t="s">
        <v>85</v>
      </c>
      <c r="G3" s="1" t="s">
        <v>15</v>
      </c>
      <c r="H3" s="1" t="s">
        <v>88</v>
      </c>
    </row>
    <row r="4" spans="1:8" x14ac:dyDescent="0.2">
      <c r="A4" s="1" t="s">
        <v>74</v>
      </c>
      <c r="B4" s="1" t="s">
        <v>79</v>
      </c>
      <c r="C4" s="1" t="s">
        <v>80</v>
      </c>
      <c r="G4" s="1" t="s">
        <v>16</v>
      </c>
    </row>
    <row r="5" spans="1:8" x14ac:dyDescent="0.2">
      <c r="B5" s="1" t="s">
        <v>80</v>
      </c>
    </row>
    <row r="6" spans="1:8" x14ac:dyDescent="0.2">
      <c r="B6" s="1" t="s">
        <v>81</v>
      </c>
    </row>
    <row r="7" spans="1:8" x14ac:dyDescent="0.2">
      <c r="B7" s="1"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egneark" ma:contentTypeID="0x0101004CDB2DF23ADD41698A8980908777EB5F000870E3B84FBE2B43BA9FFE850E4759B1" ma:contentTypeVersion="6" ma:contentTypeDescription="Standard Excel-regneark." ma:contentTypeScope="" ma:versionID="a7541b03d4e09aa35613b5e0f00afe65">
  <xsd:schema xmlns:xsd="http://www.w3.org/2001/XMLSchema" xmlns:xs="http://www.w3.org/2001/XMLSchema" xmlns:p="http://schemas.microsoft.com/office/2006/metadata/properties" targetNamespace="http://schemas.microsoft.com/office/2006/metadata/properties" ma:root="true" ma:fieldsID="6b4c9e6bbc709d7814bb6f726db7b1f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DEE3852-9B6F-4DA0-B2D6-0761D615BAE0}">
  <ds:schemaRefs>
    <ds:schemaRef ds:uri="http://schemas.microsoft.com/sharepoint/v3/contenttype/forms"/>
  </ds:schemaRefs>
</ds:datastoreItem>
</file>

<file path=customXml/itemProps2.xml><?xml version="1.0" encoding="utf-8"?>
<ds:datastoreItem xmlns:ds="http://schemas.openxmlformats.org/officeDocument/2006/customXml" ds:itemID="{DE6DEB0C-052F-488B-90A2-579DA589A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72718C6-AD3C-4CDA-9FD3-C261E8817B32}">
  <ds:schemaRefs>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52</vt:i4>
      </vt:variant>
    </vt:vector>
  </HeadingPairs>
  <TitlesOfParts>
    <vt:vector size="58" baseType="lpstr">
      <vt:lpstr>Guidelines &amp; Definitions</vt:lpstr>
      <vt:lpstr>Discovery&amp;Prospect data-case 1</vt:lpstr>
      <vt:lpstr>Discovery&amp;Prospect data-case 2</vt:lpstr>
      <vt:lpstr>Discovery&amp;Prospect data-case 3</vt:lpstr>
      <vt:lpstr>Stratigraphy &amp; Struct. elements</vt:lpstr>
      <vt:lpstr>LegalValues</vt:lpstr>
      <vt:lpstr>Assessment_year</vt:lpstr>
      <vt:lpstr>Block</vt:lpstr>
      <vt:lpstr>Case</vt:lpstr>
      <vt:lpstr>CaseNo</vt:lpstr>
      <vt:lpstr>CaseNo1</vt:lpstr>
      <vt:lpstr>CaseNo2</vt:lpstr>
      <vt:lpstr>CaseNo3</vt:lpstr>
      <vt:lpstr>Charge__P3____0.00_1.00</vt:lpstr>
      <vt:lpstr>Dato</vt:lpstr>
      <vt:lpstr>Depth_to_top_of_prospect_Base</vt:lpstr>
      <vt:lpstr>Depth_to_top_of_prospect_P10</vt:lpstr>
      <vt:lpstr>Depth_to_top_of_prospect_P90</vt:lpstr>
      <vt:lpstr>Discovery_Prosp_Lead</vt:lpstr>
      <vt:lpstr>DiscoveryProspectLead</vt:lpstr>
      <vt:lpstr>Gas_case__0.00_1.00</vt:lpstr>
      <vt:lpstr>Innrapp._av_geolog_init</vt:lpstr>
      <vt:lpstr>Kart_dato</vt:lpstr>
      <vt:lpstr>Kart_nr</vt:lpstr>
      <vt:lpstr>Kart_oppdatert</vt:lpstr>
      <vt:lpstr>Oil___Gas_case__0.00_1.00</vt:lpstr>
      <vt:lpstr>Oil_case__0.00_1.00</vt:lpstr>
      <vt:lpstr>Play_name</vt:lpstr>
      <vt:lpstr>'Discovery&amp;Prospect data-case 1'!Print_Area</vt:lpstr>
      <vt:lpstr>'Discovery&amp;Prospect data-case 2'!Print_Area</vt:lpstr>
      <vt:lpstr>'Discovery&amp;Prospect data-case 3'!Print_Area</vt:lpstr>
      <vt:lpstr>'Guidelines &amp; Definitions'!Print_Area</vt:lpstr>
      <vt:lpstr>Prosp_ID__or_New</vt:lpstr>
      <vt:lpstr>Prospect_name</vt:lpstr>
      <vt:lpstr>Reference_document</vt:lpstr>
      <vt:lpstr>Registrert___init</vt:lpstr>
      <vt:lpstr>Registrert_Dato</vt:lpstr>
      <vt:lpstr>Reported_by_company</vt:lpstr>
      <vt:lpstr>Reservoir__P1___0.00_1.00</vt:lpstr>
      <vt:lpstr>Reservoir_Chrono__from</vt:lpstr>
      <vt:lpstr>Reservoir_Chrono__to</vt:lpstr>
      <vt:lpstr>Reservoir_litho__from</vt:lpstr>
      <vt:lpstr>Reservoir_litho__to</vt:lpstr>
      <vt:lpstr>Retention__P4___0.00_1.00</vt:lpstr>
      <vt:lpstr>Seal__Chrono</vt:lpstr>
      <vt:lpstr>Seal__Litho</vt:lpstr>
      <vt:lpstr>Seismic_database__2D_3D</vt:lpstr>
      <vt:lpstr>SeismicData</vt:lpstr>
      <vt:lpstr>Source_Rock__chrono_primary</vt:lpstr>
      <vt:lpstr>Source_Rock__chrono_secondary</vt:lpstr>
      <vt:lpstr>Source_Rock__litho_primary</vt:lpstr>
      <vt:lpstr>Source_Rock__litho_secondary</vt:lpstr>
      <vt:lpstr>Structural_element</vt:lpstr>
      <vt:lpstr>Technical__oil___gas___oil___gas_case_____0.00_1.00</vt:lpstr>
      <vt:lpstr>Trap__P2____0.00_1.00</vt:lpstr>
      <vt:lpstr>Type_of_trap</vt:lpstr>
      <vt:lpstr>Water_depth__m_MSL____0</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Eide Jan Allan</dc:creator>
  <cp:lastModifiedBy>Eide Jan Allan</cp:lastModifiedBy>
  <cp:lastPrinted>2014-03-03T09:37:50Z</cp:lastPrinted>
  <dcterms:created xsi:type="dcterms:W3CDTF">2009-01-19T14:25:31Z</dcterms:created>
  <dcterms:modified xsi:type="dcterms:W3CDTF">2018-04-10T13:19:16Z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0x0101004CDB2DF23ADD41698A8980908777EB5F000870E3B84FBE2B43BA9FFE850E4759B1</vt:lpwstr>
  </property>
</Properties>
</file>